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Korisnik\Desktop\PRORAČUN 2019\"/>
    </mc:Choice>
  </mc:AlternateContent>
  <xr:revisionPtr revIDLastSave="0" documentId="13_ncr:1_{BE9005BE-1005-4C89-A78B-0662B4043F8E}" xr6:coauthVersionLast="45" xr6:coauthVersionMax="45" xr10:uidLastSave="{00000000-0000-0000-0000-000000000000}"/>
  <bookViews>
    <workbookView xWindow="15" yWindow="0" windowWidth="20475" windowHeight="10920" xr2:uid="{00000000-000D-0000-FFFF-FFFF00000000}"/>
  </bookViews>
  <sheets>
    <sheet name="PRORAČUN 2019." sheetId="1" r:id="rId1"/>
    <sheet name="PRIHODI" sheetId="2" r:id="rId2"/>
    <sheet name="RASHODI-OPĆI DIO" sheetId="3" r:id="rId3"/>
    <sheet name="FUNKCIJSKA KLASIFIKACIJA" sheetId="9" r:id="rId4"/>
    <sheet name="ORGANIZACIJSKA KLASIFIKACIJA" sheetId="5" r:id="rId5"/>
    <sheet name="RASHODI POSEBNI DIO" sheetId="4" r:id="rId6"/>
    <sheet name="Sheet1" sheetId="6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87" i="4" l="1"/>
  <c r="E687" i="4"/>
  <c r="D687" i="4"/>
  <c r="F682" i="4"/>
  <c r="E682" i="4"/>
  <c r="D682" i="4"/>
  <c r="F672" i="4"/>
  <c r="E672" i="4"/>
  <c r="D672" i="4"/>
  <c r="F662" i="4"/>
  <c r="F663" i="4" s="1"/>
  <c r="E662" i="4"/>
  <c r="E663" i="4" s="1"/>
  <c r="D662" i="4"/>
  <c r="D663" i="4" s="1"/>
  <c r="F654" i="4"/>
  <c r="E654" i="4"/>
  <c r="D654" i="4"/>
  <c r="F648" i="4"/>
  <c r="F655" i="4" s="1"/>
  <c r="E648" i="4"/>
  <c r="E655" i="4" s="1"/>
  <c r="D648" i="4"/>
  <c r="D655" i="4" s="1"/>
  <c r="F638" i="4"/>
  <c r="E638" i="4"/>
  <c r="D638" i="4"/>
  <c r="F633" i="4"/>
  <c r="E633" i="4"/>
  <c r="D633" i="4"/>
  <c r="F627" i="4"/>
  <c r="E627" i="4"/>
  <c r="D627" i="4"/>
  <c r="F621" i="4"/>
  <c r="E621" i="4"/>
  <c r="D621" i="4"/>
  <c r="F616" i="4"/>
  <c r="E616" i="4"/>
  <c r="D616" i="4"/>
  <c r="F610" i="4"/>
  <c r="E610" i="4"/>
  <c r="D610" i="4"/>
  <c r="F605" i="4"/>
  <c r="E605" i="4"/>
  <c r="D605" i="4"/>
  <c r="F600" i="4"/>
  <c r="E600" i="4"/>
  <c r="D600" i="4"/>
  <c r="F595" i="4"/>
  <c r="E595" i="4"/>
  <c r="D595" i="4"/>
  <c r="F588" i="4"/>
  <c r="E588" i="4"/>
  <c r="D588" i="4"/>
  <c r="F583" i="4"/>
  <c r="E583" i="4"/>
  <c r="D583" i="4"/>
  <c r="F571" i="4"/>
  <c r="E571" i="4"/>
  <c r="D571" i="4"/>
  <c r="F566" i="4"/>
  <c r="E566" i="4"/>
  <c r="D566" i="4"/>
  <c r="F561" i="4"/>
  <c r="E561" i="4"/>
  <c r="D561" i="4"/>
  <c r="F555" i="4"/>
  <c r="E555" i="4"/>
  <c r="D555" i="4"/>
  <c r="F550" i="4"/>
  <c r="E550" i="4"/>
  <c r="D550" i="4"/>
  <c r="F539" i="4"/>
  <c r="E539" i="4"/>
  <c r="D539" i="4"/>
  <c r="F533" i="4"/>
  <c r="E533" i="4"/>
  <c r="D533" i="4"/>
  <c r="F519" i="4"/>
  <c r="E519" i="4"/>
  <c r="D519" i="4"/>
  <c r="F512" i="4"/>
  <c r="E512" i="4"/>
  <c r="D512" i="4"/>
  <c r="F507" i="4"/>
  <c r="E507" i="4"/>
  <c r="D507" i="4"/>
  <c r="F492" i="4"/>
  <c r="E492" i="4"/>
  <c r="D492" i="4"/>
  <c r="F486" i="4"/>
  <c r="E486" i="4"/>
  <c r="D486" i="4"/>
  <c r="F473" i="4"/>
  <c r="E473" i="4"/>
  <c r="D473" i="4"/>
  <c r="F452" i="4"/>
  <c r="E452" i="4"/>
  <c r="D452" i="4"/>
  <c r="F444" i="4"/>
  <c r="E444" i="4"/>
  <c r="D444" i="4"/>
  <c r="F429" i="4"/>
  <c r="E429" i="4"/>
  <c r="D429" i="4"/>
  <c r="F424" i="4"/>
  <c r="E424" i="4"/>
  <c r="D424" i="4"/>
  <c r="F419" i="4"/>
  <c r="E419" i="4"/>
  <c r="D419" i="4"/>
  <c r="F409" i="4"/>
  <c r="E409" i="4"/>
  <c r="D409" i="4"/>
  <c r="F404" i="4"/>
  <c r="E404" i="4"/>
  <c r="D404" i="4"/>
  <c r="F399" i="4"/>
  <c r="E399" i="4"/>
  <c r="D399" i="4"/>
  <c r="F394" i="4"/>
  <c r="E394" i="4"/>
  <c r="D394" i="4"/>
  <c r="F388" i="4"/>
  <c r="E388" i="4"/>
  <c r="D388" i="4"/>
  <c r="F383" i="4"/>
  <c r="E383" i="4"/>
  <c r="D383" i="4"/>
  <c r="F378" i="4"/>
  <c r="E378" i="4"/>
  <c r="D378" i="4"/>
  <c r="F373" i="4"/>
  <c r="E373" i="4"/>
  <c r="D373" i="4"/>
  <c r="F368" i="4"/>
  <c r="E368" i="4"/>
  <c r="D368" i="4"/>
  <c r="F361" i="4"/>
  <c r="E361" i="4"/>
  <c r="D361" i="4"/>
  <c r="F345" i="4"/>
  <c r="E345" i="4"/>
  <c r="D345" i="4"/>
  <c r="F337" i="4"/>
  <c r="E337" i="4"/>
  <c r="D337" i="4"/>
  <c r="F321" i="4"/>
  <c r="E321" i="4"/>
  <c r="D321" i="4"/>
  <c r="F316" i="4"/>
  <c r="E316" i="4"/>
  <c r="D316" i="4"/>
  <c r="F311" i="4"/>
  <c r="E311" i="4"/>
  <c r="D311" i="4"/>
  <c r="F304" i="4"/>
  <c r="E304" i="4"/>
  <c r="D304" i="4"/>
  <c r="F294" i="4"/>
  <c r="E294" i="4"/>
  <c r="D294" i="4"/>
  <c r="F287" i="4"/>
  <c r="E287" i="4"/>
  <c r="D287" i="4"/>
  <c r="F267" i="4"/>
  <c r="E267" i="4"/>
  <c r="D267" i="4"/>
  <c r="F256" i="4"/>
  <c r="E256" i="4"/>
  <c r="D256" i="4"/>
  <c r="F251" i="4"/>
  <c r="E251" i="4"/>
  <c r="D251" i="4"/>
  <c r="F240" i="4"/>
  <c r="F242" i="4" s="1"/>
  <c r="E240" i="4"/>
  <c r="D240" i="4"/>
  <c r="D242" i="4" s="1"/>
  <c r="F216" i="4"/>
  <c r="E216" i="4"/>
  <c r="D216" i="4"/>
  <c r="F209" i="4"/>
  <c r="E209" i="4"/>
  <c r="D209" i="4"/>
  <c r="F203" i="4"/>
  <c r="E203" i="4"/>
  <c r="D203" i="4"/>
  <c r="F197" i="4"/>
  <c r="E197" i="4"/>
  <c r="D197" i="4"/>
  <c r="F191" i="4"/>
  <c r="E191" i="4"/>
  <c r="D191" i="4"/>
  <c r="F174" i="4"/>
  <c r="E174" i="4"/>
  <c r="D174" i="4"/>
  <c r="F169" i="4"/>
  <c r="E169" i="4"/>
  <c r="D169" i="4"/>
  <c r="F161" i="4"/>
  <c r="E161" i="4"/>
  <c r="D161" i="4"/>
  <c r="F156" i="4"/>
  <c r="E156" i="4"/>
  <c r="D156" i="4"/>
  <c r="F149" i="4"/>
  <c r="E149" i="4"/>
  <c r="D149" i="4"/>
  <c r="F144" i="4"/>
  <c r="E144" i="4"/>
  <c r="D144" i="4"/>
  <c r="F139" i="4"/>
  <c r="E139" i="4"/>
  <c r="D139" i="4"/>
  <c r="F134" i="4"/>
  <c r="E134" i="4"/>
  <c r="D134" i="4"/>
  <c r="F129" i="4"/>
  <c r="E129" i="4"/>
  <c r="D129" i="4"/>
  <c r="F124" i="4"/>
  <c r="E124" i="4"/>
  <c r="D124" i="4"/>
  <c r="F118" i="4"/>
  <c r="E118" i="4"/>
  <c r="D118" i="4"/>
  <c r="F113" i="4"/>
  <c r="E113" i="4"/>
  <c r="D113" i="4"/>
  <c r="F108" i="4"/>
  <c r="E108" i="4"/>
  <c r="D108" i="4"/>
  <c r="F103" i="4"/>
  <c r="E103" i="4"/>
  <c r="D103" i="4"/>
  <c r="F98" i="4"/>
  <c r="E98" i="4"/>
  <c r="D98" i="4"/>
  <c r="F77" i="4"/>
  <c r="E77" i="4"/>
  <c r="D77" i="4"/>
  <c r="F71" i="4"/>
  <c r="E71" i="4"/>
  <c r="D71" i="4"/>
  <c r="F66" i="4"/>
  <c r="E66" i="4"/>
  <c r="D66" i="4"/>
  <c r="F44" i="4"/>
  <c r="E44" i="4"/>
  <c r="D44" i="4"/>
  <c r="F39" i="4"/>
  <c r="E39" i="4"/>
  <c r="D39" i="4"/>
  <c r="F33" i="4"/>
  <c r="E33" i="4"/>
  <c r="D33" i="4"/>
  <c r="F27" i="4"/>
  <c r="E27" i="4"/>
  <c r="D27" i="4"/>
  <c r="F19" i="4"/>
  <c r="E19" i="4"/>
  <c r="D19" i="4"/>
  <c r="D411" i="4" l="1"/>
  <c r="E411" i="4"/>
  <c r="F411" i="4"/>
  <c r="D79" i="4"/>
  <c r="D80" i="4" s="1"/>
  <c r="D81" i="4" s="1"/>
  <c r="D296" i="4"/>
  <c r="F431" i="4"/>
  <c r="F521" i="4"/>
  <c r="E541" i="4"/>
  <c r="D494" i="4"/>
  <c r="D495" i="4" s="1"/>
  <c r="F541" i="4"/>
  <c r="D454" i="4"/>
  <c r="D46" i="4"/>
  <c r="D47" i="4" s="1"/>
  <c r="D48" i="4" s="1"/>
  <c r="E521" i="4"/>
  <c r="E689" i="4"/>
  <c r="F689" i="4"/>
  <c r="F79" i="4"/>
  <c r="F80" i="4" s="1"/>
  <c r="F81" i="4" s="1"/>
  <c r="E296" i="4"/>
  <c r="D541" i="4"/>
  <c r="D176" i="4"/>
  <c r="E454" i="4"/>
  <c r="D639" i="4"/>
  <c r="E46" i="4"/>
  <c r="E47" i="4" s="1"/>
  <c r="E48" i="4" s="1"/>
  <c r="F573" i="4"/>
  <c r="E176" i="4"/>
  <c r="D689" i="4"/>
  <c r="F46" i="4"/>
  <c r="F47" i="4" s="1"/>
  <c r="F48" i="4" s="1"/>
  <c r="D431" i="4"/>
  <c r="E494" i="4"/>
  <c r="E495" i="4" s="1"/>
  <c r="D521" i="4"/>
  <c r="E79" i="4"/>
  <c r="E80" i="4" s="1"/>
  <c r="E81" i="4" s="1"/>
  <c r="D218" i="4"/>
  <c r="F454" i="4"/>
  <c r="E573" i="4"/>
  <c r="F639" i="4"/>
  <c r="F218" i="4"/>
  <c r="E431" i="4"/>
  <c r="F176" i="4"/>
  <c r="F494" i="4"/>
  <c r="F495" i="4" s="1"/>
  <c r="F296" i="4"/>
  <c r="E218" i="4"/>
  <c r="D573" i="4"/>
  <c r="E639" i="4"/>
  <c r="E242" i="4"/>
  <c r="D457" i="4" l="1"/>
  <c r="D458" i="4" s="1"/>
  <c r="E692" i="4"/>
  <c r="E693" i="4" s="1"/>
  <c r="D692" i="4"/>
  <c r="D693" i="4" s="1"/>
  <c r="F457" i="4"/>
  <c r="F458" i="4" s="1"/>
  <c r="E457" i="4"/>
  <c r="E458" i="4" s="1"/>
  <c r="F692" i="4"/>
  <c r="F693" i="4" s="1"/>
  <c r="D695" i="4" l="1"/>
  <c r="E695" i="4"/>
  <c r="F695" i="4"/>
  <c r="D16" i="5" l="1"/>
  <c r="D14" i="5"/>
  <c r="D12" i="5"/>
  <c r="D10" i="5"/>
  <c r="D19" i="5" s="1"/>
  <c r="C16" i="5"/>
  <c r="C14" i="5"/>
  <c r="C12" i="5"/>
  <c r="C10" i="5"/>
  <c r="C19" i="5" s="1"/>
  <c r="D56" i="9"/>
  <c r="D51" i="9"/>
  <c r="D46" i="9"/>
  <c r="D44" i="9"/>
  <c r="D39" i="9"/>
  <c r="D33" i="9"/>
  <c r="D19" i="9"/>
  <c r="D17" i="9"/>
  <c r="D15" i="9"/>
  <c r="D64" i="9" s="1"/>
  <c r="D9" i="9"/>
  <c r="C64" i="9"/>
  <c r="C56" i="9"/>
  <c r="C51" i="9"/>
  <c r="C46" i="9"/>
  <c r="C44" i="9"/>
  <c r="C39" i="9"/>
  <c r="C33" i="9"/>
  <c r="C19" i="9"/>
  <c r="C17" i="9"/>
  <c r="C15" i="9"/>
  <c r="C9" i="9"/>
  <c r="E147" i="3"/>
  <c r="D147" i="3"/>
  <c r="C147" i="3"/>
  <c r="E79" i="3"/>
  <c r="G75" i="3"/>
  <c r="G76" i="3"/>
  <c r="F75" i="3"/>
  <c r="D143" i="2"/>
  <c r="E143" i="2"/>
  <c r="C143" i="2"/>
  <c r="D109" i="3"/>
  <c r="D112" i="3" s="1"/>
  <c r="D113" i="3" s="1"/>
  <c r="D106" i="3"/>
  <c r="D107" i="3" s="1"/>
  <c r="D105" i="3"/>
  <c r="D101" i="3"/>
  <c r="D98" i="3"/>
  <c r="D96" i="3"/>
  <c r="D89" i="3"/>
  <c r="D85" i="3"/>
  <c r="D79" i="3"/>
  <c r="D72" i="3"/>
  <c r="D67" i="3"/>
  <c r="D69" i="3" s="1"/>
  <c r="D64" i="3"/>
  <c r="D58" i="3"/>
  <c r="D53" i="3"/>
  <c r="D59" i="3" s="1"/>
  <c r="D49" i="3"/>
  <c r="D40" i="3"/>
  <c r="D29" i="3"/>
  <c r="D22" i="3"/>
  <c r="D50" i="3" s="1"/>
  <c r="D16" i="3"/>
  <c r="D11" i="3"/>
  <c r="D17" i="3" s="1"/>
  <c r="C112" i="3"/>
  <c r="C113" i="3" s="1"/>
  <c r="C106" i="3"/>
  <c r="C85" i="3"/>
  <c r="C107" i="3" s="1"/>
  <c r="C79" i="3"/>
  <c r="C69" i="3"/>
  <c r="C64" i="3"/>
  <c r="C59" i="3"/>
  <c r="C80" i="3" s="1"/>
  <c r="C50" i="3"/>
  <c r="C17" i="3"/>
  <c r="D79" i="2"/>
  <c r="E79" i="2"/>
  <c r="D78" i="2"/>
  <c r="E78" i="2"/>
  <c r="E33" i="2"/>
  <c r="D117" i="2"/>
  <c r="D116" i="2"/>
  <c r="D115" i="2"/>
  <c r="D114" i="2"/>
  <c r="D107" i="2"/>
  <c r="D104" i="2"/>
  <c r="D102" i="2"/>
  <c r="D74" i="2"/>
  <c r="D68" i="2"/>
  <c r="D69" i="2" s="1"/>
  <c r="D75" i="2" s="1"/>
  <c r="D63" i="2"/>
  <c r="D59" i="2"/>
  <c r="D60" i="2" s="1"/>
  <c r="D53" i="2"/>
  <c r="D103" i="2" s="1"/>
  <c r="D50" i="2"/>
  <c r="D46" i="2"/>
  <c r="D42" i="2"/>
  <c r="D43" i="2" s="1"/>
  <c r="D38" i="2"/>
  <c r="D29" i="2"/>
  <c r="D109" i="2" s="1"/>
  <c r="D24" i="2"/>
  <c r="D106" i="2" s="1"/>
  <c r="D19" i="2"/>
  <c r="D16" i="2"/>
  <c r="D100" i="2" s="1"/>
  <c r="C117" i="2"/>
  <c r="C116" i="2"/>
  <c r="C115" i="2"/>
  <c r="C114" i="2"/>
  <c r="C112" i="2"/>
  <c r="C109" i="2"/>
  <c r="C107" i="2"/>
  <c r="C106" i="2"/>
  <c r="C104" i="2"/>
  <c r="C103" i="2"/>
  <c r="C102" i="2"/>
  <c r="C100" i="2"/>
  <c r="C118" i="2" s="1"/>
  <c r="C78" i="2"/>
  <c r="C79" i="2" s="1"/>
  <c r="C75" i="2"/>
  <c r="C74" i="2"/>
  <c r="C69" i="2"/>
  <c r="C63" i="2"/>
  <c r="C60" i="2"/>
  <c r="C54" i="2"/>
  <c r="C43" i="2"/>
  <c r="C33" i="2"/>
  <c r="C64" i="2" s="1"/>
  <c r="C81" i="2" s="1"/>
  <c r="C20" i="2"/>
  <c r="C34" i="1"/>
  <c r="C26" i="1"/>
  <c r="C23" i="1"/>
  <c r="C27" i="1" s="1"/>
  <c r="C38" i="1" s="1"/>
  <c r="B34" i="1"/>
  <c r="B26" i="1"/>
  <c r="B27" i="1" s="1"/>
  <c r="B38" i="1" s="1"/>
  <c r="B23" i="1"/>
  <c r="D80" i="3" l="1"/>
  <c r="D115" i="3" s="1"/>
  <c r="C115" i="3"/>
  <c r="D118" i="2"/>
  <c r="D54" i="2"/>
  <c r="D33" i="2"/>
  <c r="D112" i="2"/>
  <c r="D20" i="2"/>
  <c r="D64" i="2" s="1"/>
  <c r="D81" i="2" s="1"/>
  <c r="E17" i="5" l="1"/>
  <c r="F17" i="5" s="1"/>
  <c r="E18" i="5"/>
  <c r="F18" i="5" s="1"/>
  <c r="E11" i="5"/>
  <c r="E10" i="5" s="1"/>
  <c r="E13" i="5"/>
  <c r="F13" i="5" s="1"/>
  <c r="G34" i="9"/>
  <c r="G38" i="9"/>
  <c r="G40" i="9"/>
  <c r="G41" i="9"/>
  <c r="G42" i="9"/>
  <c r="G43" i="9"/>
  <c r="G45" i="9"/>
  <c r="G47" i="9"/>
  <c r="G48" i="9"/>
  <c r="G49" i="9"/>
  <c r="G50" i="9"/>
  <c r="G52" i="9"/>
  <c r="G53" i="9"/>
  <c r="G54" i="9"/>
  <c r="G55" i="9"/>
  <c r="G57" i="9"/>
  <c r="G58" i="9"/>
  <c r="G59" i="9"/>
  <c r="G61" i="9"/>
  <c r="G62" i="9"/>
  <c r="G63" i="9"/>
  <c r="F34" i="9"/>
  <c r="F35" i="9"/>
  <c r="F38" i="9"/>
  <c r="F40" i="9"/>
  <c r="F41" i="9"/>
  <c r="F43" i="9"/>
  <c r="F45" i="9"/>
  <c r="F47" i="9"/>
  <c r="F48" i="9"/>
  <c r="F49" i="9"/>
  <c r="F50" i="9"/>
  <c r="F52" i="9"/>
  <c r="F53" i="9"/>
  <c r="F54" i="9"/>
  <c r="F55" i="9"/>
  <c r="F57" i="9"/>
  <c r="F58" i="9"/>
  <c r="F59" i="9"/>
  <c r="F61" i="9"/>
  <c r="F62" i="9"/>
  <c r="F63" i="9"/>
  <c r="G10" i="9"/>
  <c r="G12" i="9"/>
  <c r="G13" i="9"/>
  <c r="G14" i="9"/>
  <c r="G16" i="9"/>
  <c r="G18" i="9"/>
  <c r="G20" i="9"/>
  <c r="G21" i="9"/>
  <c r="G22" i="9"/>
  <c r="G23" i="9"/>
  <c r="G24" i="9"/>
  <c r="G26" i="9"/>
  <c r="G27" i="9"/>
  <c r="F10" i="9"/>
  <c r="F12" i="9"/>
  <c r="F13" i="9"/>
  <c r="F14" i="9"/>
  <c r="F16" i="9"/>
  <c r="F18" i="9"/>
  <c r="F20" i="9"/>
  <c r="F21" i="9"/>
  <c r="F22" i="9"/>
  <c r="F23" i="9"/>
  <c r="F24" i="9"/>
  <c r="F26" i="9"/>
  <c r="F11" i="5" l="1"/>
  <c r="E15" i="5"/>
  <c r="F15" i="5" s="1"/>
  <c r="D23" i="1"/>
  <c r="D26" i="1"/>
  <c r="D34" i="1"/>
  <c r="E33" i="9"/>
  <c r="E56" i="9"/>
  <c r="E51" i="9"/>
  <c r="E46" i="9"/>
  <c r="E44" i="9"/>
  <c r="E39" i="9"/>
  <c r="E19" i="9"/>
  <c r="E17" i="9"/>
  <c r="E15" i="9"/>
  <c r="E9" i="9"/>
  <c r="E16" i="5"/>
  <c r="E12" i="5"/>
  <c r="F10" i="5"/>
  <c r="E14" i="5" l="1"/>
  <c r="F14" i="5" s="1"/>
  <c r="F12" i="5"/>
  <c r="F16" i="5"/>
  <c r="G44" i="9"/>
  <c r="G51" i="9"/>
  <c r="G39" i="9"/>
  <c r="G46" i="9"/>
  <c r="G56" i="9"/>
  <c r="G33" i="9"/>
  <c r="F33" i="9"/>
  <c r="G17" i="9"/>
  <c r="G15" i="9"/>
  <c r="G19" i="9"/>
  <c r="G9" i="9"/>
  <c r="D27" i="1"/>
  <c r="D38" i="1" s="1"/>
  <c r="E64" i="9"/>
  <c r="G71" i="2"/>
  <c r="G73" i="2"/>
  <c r="G56" i="2"/>
  <c r="G62" i="2"/>
  <c r="G30" i="2"/>
  <c r="G32" i="2"/>
  <c r="G13" i="2"/>
  <c r="F62" i="2"/>
  <c r="F32" i="2"/>
  <c r="E74" i="2"/>
  <c r="E69" i="2"/>
  <c r="G53" i="2"/>
  <c r="G50" i="2"/>
  <c r="G42" i="2"/>
  <c r="E43" i="2"/>
  <c r="G29" i="2"/>
  <c r="G19" i="2"/>
  <c r="G16" i="2"/>
  <c r="F89" i="3"/>
  <c r="G41" i="3"/>
  <c r="G12" i="3"/>
  <c r="E112" i="3"/>
  <c r="F101" i="3"/>
  <c r="F98" i="3"/>
  <c r="F96" i="3"/>
  <c r="F41" i="3"/>
  <c r="F72" i="3"/>
  <c r="F78" i="3"/>
  <c r="F84" i="3"/>
  <c r="F12" i="3"/>
  <c r="E69" i="3"/>
  <c r="F53" i="3"/>
  <c r="G49" i="3"/>
  <c r="F40" i="3"/>
  <c r="F22" i="3"/>
  <c r="F16" i="3"/>
  <c r="E85" i="3"/>
  <c r="E64" i="3"/>
  <c r="E19" i="5" l="1"/>
  <c r="F19" i="5" s="1"/>
  <c r="F49" i="3"/>
  <c r="G64" i="9"/>
  <c r="E59" i="3"/>
  <c r="F59" i="3" s="1"/>
  <c r="E17" i="3"/>
  <c r="F17" i="3" s="1"/>
  <c r="G68" i="2"/>
  <c r="G38" i="2"/>
  <c r="G24" i="2"/>
  <c r="E106" i="2"/>
  <c r="E54" i="2"/>
  <c r="E75" i="2"/>
  <c r="G59" i="2"/>
  <c r="G46" i="2"/>
  <c r="E60" i="2"/>
  <c r="F53" i="2"/>
  <c r="F79" i="3"/>
  <c r="F69" i="3"/>
  <c r="E106" i="3"/>
  <c r="F67" i="3"/>
  <c r="F58" i="3"/>
  <c r="F11" i="3"/>
  <c r="F109" i="3"/>
  <c r="F29" i="3"/>
  <c r="F112" i="3"/>
  <c r="E113" i="3"/>
  <c r="F105" i="3"/>
  <c r="F85" i="3"/>
  <c r="E50" i="3"/>
  <c r="G106" i="2" l="1"/>
  <c r="E80" i="3"/>
  <c r="F50" i="3"/>
  <c r="F113" i="3"/>
  <c r="F106" i="3"/>
  <c r="E107" i="3"/>
  <c r="F107" i="3" l="1"/>
  <c r="E115" i="3"/>
  <c r="F80" i="3"/>
  <c r="F115" i="3" l="1"/>
  <c r="E117" i="2" l="1"/>
  <c r="E116" i="2"/>
  <c r="E115" i="2"/>
  <c r="E114" i="2"/>
  <c r="E112" i="2"/>
  <c r="E109" i="2"/>
  <c r="E107" i="2"/>
  <c r="E104" i="2"/>
  <c r="E103" i="2"/>
  <c r="E102" i="2"/>
  <c r="E100" i="2"/>
  <c r="G74" i="2"/>
  <c r="G33" i="2"/>
  <c r="G60" i="2"/>
  <c r="E63" i="2"/>
  <c r="G54" i="2"/>
  <c r="E20" i="2"/>
  <c r="F103" i="2" l="1"/>
  <c r="G103" i="2"/>
  <c r="G102" i="2"/>
  <c r="G114" i="2"/>
  <c r="G100" i="2"/>
  <c r="G112" i="2"/>
  <c r="G104" i="2"/>
  <c r="G115" i="2"/>
  <c r="F107" i="2"/>
  <c r="G107" i="2"/>
  <c r="G109" i="2"/>
  <c r="G116" i="2"/>
  <c r="G43" i="2"/>
  <c r="G63" i="2"/>
  <c r="E64" i="2"/>
  <c r="G20" i="2"/>
  <c r="G75" i="2"/>
  <c r="G69" i="2"/>
  <c r="E118" i="2"/>
  <c r="G118" i="2" l="1"/>
  <c r="E81" i="2"/>
  <c r="G64" i="2"/>
  <c r="G109" i="3"/>
  <c r="G105" i="3"/>
  <c r="G101" i="3"/>
  <c r="G98" i="3"/>
  <c r="G96" i="3"/>
  <c r="G89" i="3"/>
  <c r="G84" i="3"/>
  <c r="G82" i="3"/>
  <c r="G78" i="3"/>
  <c r="G72" i="3"/>
  <c r="G63" i="3"/>
  <c r="G58" i="3"/>
  <c r="G53" i="3"/>
  <c r="G29" i="3"/>
  <c r="G22" i="3"/>
  <c r="G16" i="3"/>
  <c r="G81" i="2" l="1"/>
  <c r="G40" i="3"/>
  <c r="G69" i="3"/>
  <c r="G67" i="3"/>
  <c r="G106" i="3"/>
  <c r="G79" i="3"/>
  <c r="G50" i="3"/>
  <c r="G59" i="3"/>
  <c r="G17" i="3" l="1"/>
  <c r="G11" i="3"/>
  <c r="F63" i="2"/>
  <c r="F42" i="2"/>
  <c r="F38" i="2"/>
  <c r="F27" i="2"/>
  <c r="F19" i="2"/>
  <c r="F16" i="2"/>
  <c r="F106" i="2" l="1"/>
  <c r="F56" i="2"/>
  <c r="F102" i="2"/>
  <c r="F73" i="2"/>
  <c r="F114" i="2"/>
  <c r="F24" i="2"/>
  <c r="F54" i="2"/>
  <c r="F46" i="2"/>
  <c r="F59" i="2"/>
  <c r="F112" i="2"/>
  <c r="F77" i="2"/>
  <c r="F50" i="2"/>
  <c r="F104" i="2"/>
  <c r="F69" i="2"/>
  <c r="F68" i="2"/>
  <c r="F116" i="2"/>
  <c r="F29" i="2"/>
  <c r="F109" i="2"/>
  <c r="F13" i="2"/>
  <c r="F100" i="2"/>
  <c r="F71" i="2"/>
  <c r="F115" i="2"/>
  <c r="F20" i="2"/>
  <c r="F43" i="2"/>
  <c r="F33" i="2"/>
  <c r="F60" i="2"/>
  <c r="F79" i="2" l="1"/>
  <c r="F78" i="2"/>
  <c r="F118" i="2"/>
  <c r="F51" i="9" l="1"/>
  <c r="F56" i="9" l="1"/>
  <c r="F46" i="9"/>
  <c r="F44" i="9"/>
  <c r="F39" i="9"/>
  <c r="F19" i="9"/>
  <c r="F17" i="9" l="1"/>
  <c r="F15" i="9"/>
  <c r="F9" i="9"/>
  <c r="F64" i="9" l="1"/>
  <c r="G85" i="3" l="1"/>
  <c r="G64" i="3"/>
  <c r="F75" i="2" l="1"/>
  <c r="F74" i="2"/>
  <c r="G113" i="3"/>
  <c r="G112" i="3"/>
  <c r="G107" i="3"/>
  <c r="G80" i="3"/>
  <c r="F64" i="2"/>
  <c r="F81" i="2" l="1"/>
  <c r="G115" i="3"/>
</calcChain>
</file>

<file path=xl/sharedStrings.xml><?xml version="1.0" encoding="utf-8"?>
<sst xmlns="http://schemas.openxmlformats.org/spreadsheetml/2006/main" count="2329" uniqueCount="889">
  <si>
    <t>Članak 4.</t>
  </si>
  <si>
    <t>BJELOVARSKO-BILOGORSKA ŽUPANIJA</t>
  </si>
  <si>
    <t>GRAD ČAZMA</t>
  </si>
  <si>
    <t>GRADSKO VIJEĆE</t>
  </si>
  <si>
    <t>GRADSKOG VIJEĆA</t>
  </si>
  <si>
    <t>Grad Čazma</t>
  </si>
  <si>
    <t>Trg čazmanskog kaptola 13</t>
  </si>
  <si>
    <t>43240 Čazma</t>
  </si>
  <si>
    <t>KONTO</t>
  </si>
  <si>
    <t>PLAN</t>
  </si>
  <si>
    <t>POREZ I PRIREZ NA DOHODAK</t>
  </si>
  <si>
    <t>IZVOR</t>
  </si>
  <si>
    <t>POREZI NA IMOVINU</t>
  </si>
  <si>
    <t>POREZI NA ROBU I USLUGE</t>
  </si>
  <si>
    <t>PRIHODI OD POREZA</t>
  </si>
  <si>
    <t>POTPORE IZ PRORAČUNA</t>
  </si>
  <si>
    <t>OSTALE POTPORE UNUTAR OPĆE DRŽAVE</t>
  </si>
  <si>
    <t>PRIHODI IZ PRORAČUNA ZA FIN.RED.DJEL.ATNOSTI</t>
  </si>
  <si>
    <t>POTPORE</t>
  </si>
  <si>
    <t>PRIHODI OD FINANCIJSKE IMOVINE</t>
  </si>
  <si>
    <t>PRIHODI OD NEFINANCIJSKE IMOVINE</t>
  </si>
  <si>
    <t>PRIHODI OD IMOVINE</t>
  </si>
  <si>
    <t>ADMINISTRATIVNE (UPRAVNE) PRISTOJBE</t>
  </si>
  <si>
    <t>PRIHODI PO POSEBNIM PROPISIMA</t>
  </si>
  <si>
    <t>KOMUNALNI DOPRINOSI I NAKNADE</t>
  </si>
  <si>
    <t>PRIHODI OD ADM.PRISTOJBI I PO POSEBNIM PROP.</t>
  </si>
  <si>
    <t>PRIHODI OD PROD.PROIZV.I ROBE TE PRUŽENIH USL.</t>
  </si>
  <si>
    <t>DONACIJE OD PRAVNIH I FIZ.OSOBA IZVAN OPĆE DR.</t>
  </si>
  <si>
    <t>PRIHODI OD PRODAJE PROIZVODA I ROBE TE PRUŽENI.</t>
  </si>
  <si>
    <t>KAZNE I UPRAVNE MJERE</t>
  </si>
  <si>
    <t>OSTALI PRIHODI</t>
  </si>
  <si>
    <t>KAZNE, UPRAVNE MJERE I OSTALI PRIHODI</t>
  </si>
  <si>
    <t>PRIHODI</t>
  </si>
  <si>
    <t>PRIHODI OD PRODAJE MAT.IMOVINE-PRIRODNIH BOG.</t>
  </si>
  <si>
    <t>PRIHODI OD PRODAJE NEPROIZV.DUG. IMOVINE</t>
  </si>
  <si>
    <t>PRIHODI OD PRODAJE GRAĐEVINSKIH OBJEKATA</t>
  </si>
  <si>
    <t>PRIHODI OD PRODAJE PROIZV. DUG. IMOVINE</t>
  </si>
  <si>
    <t>PRIMICI (POVRATI) GLAVNICE ZAJMOVA DANIH TRG.</t>
  </si>
  <si>
    <t>PRIMLJENI POVRATI GLAVNICA DANIH ZAJMOVA I DE.</t>
  </si>
  <si>
    <t>PRIMICI OD FINANCIJSKE IMOVINE I ZADUŽIVANJA</t>
  </si>
  <si>
    <t>SVEUKUPNO</t>
  </si>
  <si>
    <t>PRIMICI OD PRODAJE NEFINANCIJSKE  KAP.IMOVINE</t>
  </si>
  <si>
    <t>OPIS</t>
  </si>
  <si>
    <t>PLAĆE</t>
  </si>
  <si>
    <t>OSTALI RASHODI ZA ZAPOSLENE</t>
  </si>
  <si>
    <t>DOPRINOSI NA PLAĆE</t>
  </si>
  <si>
    <t>RASHODI ZA ZAPOSLENE</t>
  </si>
  <si>
    <t>NAKNADE TROŠKOVA ZAPOSLENIMA</t>
  </si>
  <si>
    <t>RASHODI ZA MATERIJAL I ENERGIJU</t>
  </si>
  <si>
    <t>RASHODI ZA USLUGE</t>
  </si>
  <si>
    <t>NAKNADA TROŠKOVA OSOBAMA IZVAN RAD.</t>
  </si>
  <si>
    <t>OSTALI NESPOMENUTI RASHODI POSLOVANJA</t>
  </si>
  <si>
    <t>MATERIJALNI RASHODI</t>
  </si>
  <si>
    <t>KAMATE ZA PRIMLJENE ZAJMOVE</t>
  </si>
  <si>
    <t>OSTALI FINANCIJSKI RASHODI</t>
  </si>
  <si>
    <t>FINANCIJSKI RASHODI</t>
  </si>
  <si>
    <t>SUBVENCIJE TRG.DRUŠTVIMA, OBRTNICIMA,</t>
  </si>
  <si>
    <t>OSTALE NAKNADE GRAĐANIMA I KUĆ.IZ PROR.</t>
  </si>
  <si>
    <t>NAKNADE GRAĐANIMA I KUĆANSTVIMA NA TE</t>
  </si>
  <si>
    <t>TEKUĆE DONACIJE</t>
  </si>
  <si>
    <t>KAPITALNE DONACIJE</t>
  </si>
  <si>
    <t>KAZNE, PENALI I NAKNADE ŠTETE</t>
  </si>
  <si>
    <t>IZVANREDNI RASHODI</t>
  </si>
  <si>
    <t>KAPITALNE POMOĆI</t>
  </si>
  <si>
    <t>DONACIJE I OSTALI RASHODI</t>
  </si>
  <si>
    <t>RASHODI POSLOVANJA</t>
  </si>
  <si>
    <t>MATERIJALNA IMOVINA-PRIRODNA BOGATSTV</t>
  </si>
  <si>
    <t>NEMATERIJALNA IMOVINA</t>
  </si>
  <si>
    <t>RASHODI ZA NABAVU NEPROIZVEDENE IMOVI</t>
  </si>
  <si>
    <t>GRAĐEVINSKI OBJEKTI</t>
  </si>
  <si>
    <t>POSTROJENJA I OPREMA</t>
  </si>
  <si>
    <t>KNJIGE, UMJ.DJELA I OSTALE IZLOŽBENE VRIJED</t>
  </si>
  <si>
    <t>NEMATERIJALA PROIZVEDENA IMOVINA</t>
  </si>
  <si>
    <t>RASHODI ZA NABAVU NEFINANCIJSKE IMOVIN</t>
  </si>
  <si>
    <t>OTPLATA GLAVNICE PRIMLJENIH ZAJMOVA OD</t>
  </si>
  <si>
    <t xml:space="preserve">IZDACI ZA OTPLATU GLAVNICE PRIMLJENIH </t>
  </si>
  <si>
    <t>IZDACI ZA FINANCIJSKU IMOVINU I OTPLATE</t>
  </si>
  <si>
    <t>01</t>
  </si>
  <si>
    <t>GRADSKO VIJEĆE I URED GRADONAČELNIKA</t>
  </si>
  <si>
    <t>RAZDJEL</t>
  </si>
  <si>
    <t>001</t>
  </si>
  <si>
    <t>PREDSTAVNIČKA I IZVRŠNA TIJELA</t>
  </si>
  <si>
    <t>PROGRAM</t>
  </si>
  <si>
    <t>GLAVA</t>
  </si>
  <si>
    <t>P1001</t>
  </si>
  <si>
    <t>Donošenje akata iz djelokruga predstavničkog, izvršnog tijela i mjesne samouprave</t>
  </si>
  <si>
    <t>0111</t>
  </si>
  <si>
    <t>Aktivnost</t>
  </si>
  <si>
    <t>Redovne aktivnosti predstavničkog i izvršnog tijela</t>
  </si>
  <si>
    <t>Funkcija</t>
  </si>
  <si>
    <t>Izvršna i zakonodavna tijela</t>
  </si>
  <si>
    <t>UKUPNO</t>
  </si>
  <si>
    <t>Tekuće i inv.održavanje društvenih domova i objekata - MO</t>
  </si>
  <si>
    <t>Rashodi za materijal i energiju</t>
  </si>
  <si>
    <t>Rashodi za usluge</t>
  </si>
  <si>
    <t>Ostali nespomenuti rashodi poslovanja</t>
  </si>
  <si>
    <t>R.B.</t>
  </si>
  <si>
    <t>002</t>
  </si>
  <si>
    <t>003</t>
  </si>
  <si>
    <t>004</t>
  </si>
  <si>
    <t>Obilježavanje Dana Grada Čazme, i dr.prigodnih datuma, obljetnica i sl.</t>
  </si>
  <si>
    <t>005</t>
  </si>
  <si>
    <t>006</t>
  </si>
  <si>
    <t>Financiranje rada političkih stranaka</t>
  </si>
  <si>
    <t>007</t>
  </si>
  <si>
    <t>Tekuće donacije</t>
  </si>
  <si>
    <t>Tekuća zaliha proračuna</t>
  </si>
  <si>
    <t>0112</t>
  </si>
  <si>
    <t>Financijski i fiskalni poslovi</t>
  </si>
  <si>
    <t>008</t>
  </si>
  <si>
    <t>385</t>
  </si>
  <si>
    <t>Izvanredni rashodi</t>
  </si>
  <si>
    <t>100105</t>
  </si>
  <si>
    <t>00101</t>
  </si>
  <si>
    <t>STRUČNA SLUŽBA TAJNIŠTVO</t>
  </si>
  <si>
    <t>P1002</t>
  </si>
  <si>
    <t>PRIPREMA I DONOŠENJE AKATA IZ DJELOKRUGA TIJELA</t>
  </si>
  <si>
    <t>100201</t>
  </si>
  <si>
    <t>Redovne aktivnosti upravnih odjela</t>
  </si>
  <si>
    <t>0131</t>
  </si>
  <si>
    <t>Opće usluge vezane za službenike</t>
  </si>
  <si>
    <t>009</t>
  </si>
  <si>
    <t>323</t>
  </si>
  <si>
    <t>010</t>
  </si>
  <si>
    <t>329</t>
  </si>
  <si>
    <t>100203</t>
  </si>
  <si>
    <t>100202</t>
  </si>
  <si>
    <t>Izdavanje Čazmanskog vjesnika</t>
  </si>
  <si>
    <t>Izvršna i zakonodavna vlast</t>
  </si>
  <si>
    <t>011</t>
  </si>
  <si>
    <t>Održavanje zgrada za redovno korištenje</t>
  </si>
  <si>
    <t>0133</t>
  </si>
  <si>
    <t>Ostale opće usluge</t>
  </si>
  <si>
    <t>012</t>
  </si>
  <si>
    <t>013</t>
  </si>
  <si>
    <t>00201</t>
  </si>
  <si>
    <t>UPRAVNI ODJEL ZA DRUŠTVENE DJELATNOSTI I NADZOR</t>
  </si>
  <si>
    <t>00301</t>
  </si>
  <si>
    <t>P1003</t>
  </si>
  <si>
    <t>PROGRAM JAVNIH POTREBA U SOCIJALNOJ SKRBI</t>
  </si>
  <si>
    <t>Projekt</t>
  </si>
  <si>
    <t>T1003 01</t>
  </si>
  <si>
    <t>Opremanje objekata za socijalne grupe građana</t>
  </si>
  <si>
    <t>1060</t>
  </si>
  <si>
    <t>Stanovanje</t>
  </si>
  <si>
    <t>014</t>
  </si>
  <si>
    <t>100301</t>
  </si>
  <si>
    <t>Sufinanciranje troškova stanovanja</t>
  </si>
  <si>
    <t>015</t>
  </si>
  <si>
    <t>372</t>
  </si>
  <si>
    <t>Ostale naknade građanima i kućanstvima iz proračuna</t>
  </si>
  <si>
    <t>100302</t>
  </si>
  <si>
    <t>Pomoć za ogrijev</t>
  </si>
  <si>
    <t>016</t>
  </si>
  <si>
    <t>100303</t>
  </si>
  <si>
    <t>Podmirenje pogrebnih troškova</t>
  </si>
  <si>
    <t>1090</t>
  </si>
  <si>
    <t>Aktivnosti socijalne zaštite koje nisu drugdje svrstane</t>
  </si>
  <si>
    <t>017</t>
  </si>
  <si>
    <t>100304</t>
  </si>
  <si>
    <t>Pomoć za novorođenu djecu</t>
  </si>
  <si>
    <t>1040</t>
  </si>
  <si>
    <t>Obitelj i djeca</t>
  </si>
  <si>
    <t>018</t>
  </si>
  <si>
    <t xml:space="preserve">Aktivnost </t>
  </si>
  <si>
    <t>100305</t>
  </si>
  <si>
    <t>Sufinanciranje javnog prijevoza učenika</t>
  </si>
  <si>
    <t>0920</t>
  </si>
  <si>
    <t>Srednjoškolsko obrazovanje</t>
  </si>
  <si>
    <t>019</t>
  </si>
  <si>
    <t>352</t>
  </si>
  <si>
    <t>Subvencije trgovačkim društvima, obrtnicima, zadrugama</t>
  </si>
  <si>
    <t>100306</t>
  </si>
  <si>
    <t>Sufinanciranje kamata za studentske kredite</t>
  </si>
  <si>
    <t>0940</t>
  </si>
  <si>
    <t>Visoka naobrazba</t>
  </si>
  <si>
    <t>020</t>
  </si>
  <si>
    <t>021</t>
  </si>
  <si>
    <t>100307</t>
  </si>
  <si>
    <t>Pomoć za kupnju udžbenika</t>
  </si>
  <si>
    <t xml:space="preserve">Funkcija </t>
  </si>
  <si>
    <t>0912</t>
  </si>
  <si>
    <t>Osnovno obrazovanje</t>
  </si>
  <si>
    <t>100308</t>
  </si>
  <si>
    <t>Pomoć umirovljenicima</t>
  </si>
  <si>
    <t>1020</t>
  </si>
  <si>
    <t>Starost</t>
  </si>
  <si>
    <t>022</t>
  </si>
  <si>
    <t>100309</t>
  </si>
  <si>
    <t>Jednokratne novčane pomoći</t>
  </si>
  <si>
    <t>1070</t>
  </si>
  <si>
    <t>Socijalna pomoć stanovništvu koje nije obuhvaćeno redovnim socijalnim programima</t>
  </si>
  <si>
    <t>023</t>
  </si>
  <si>
    <t>100310</t>
  </si>
  <si>
    <t>Pomoći osobama sa invaliditetom</t>
  </si>
  <si>
    <t>1012</t>
  </si>
  <si>
    <t>Invaliditet</t>
  </si>
  <si>
    <t>024</t>
  </si>
  <si>
    <t>100311</t>
  </si>
  <si>
    <t>Crveni križ Čazma</t>
  </si>
  <si>
    <t>025</t>
  </si>
  <si>
    <t>381</t>
  </si>
  <si>
    <t>100312</t>
  </si>
  <si>
    <t>Pomoć u kući starijim osobama</t>
  </si>
  <si>
    <t xml:space="preserve">Funkcije </t>
  </si>
  <si>
    <t>026</t>
  </si>
  <si>
    <t>100313</t>
  </si>
  <si>
    <t>Javni radovi</t>
  </si>
  <si>
    <t>027</t>
  </si>
  <si>
    <t>311</t>
  </si>
  <si>
    <t>Plaće</t>
  </si>
  <si>
    <t>028</t>
  </si>
  <si>
    <t>313</t>
  </si>
  <si>
    <t>Doprinosi na plaće</t>
  </si>
  <si>
    <t>029</t>
  </si>
  <si>
    <t>321</t>
  </si>
  <si>
    <t>Naknade troškova zaposlenima</t>
  </si>
  <si>
    <t>100315</t>
  </si>
  <si>
    <t>Jednokratne novčane pomoći za studente s područja Grada Čazme</t>
  </si>
  <si>
    <t>031</t>
  </si>
  <si>
    <t>P1004</t>
  </si>
  <si>
    <t>PROGRAMI UDRUGA GRAĐANA</t>
  </si>
  <si>
    <t>100401</t>
  </si>
  <si>
    <t>Sredstva za rad udruga građana</t>
  </si>
  <si>
    <t>0860</t>
  </si>
  <si>
    <t>Rashodi za rekreaciju, kulturu i religiju koji nisu drugdje svrstani</t>
  </si>
  <si>
    <t>032</t>
  </si>
  <si>
    <t>100402</t>
  </si>
  <si>
    <t>033</t>
  </si>
  <si>
    <t>034</t>
  </si>
  <si>
    <t>ostali nespomenuti rashodi poslovanja</t>
  </si>
  <si>
    <t>Grad - prijatelj djece</t>
  </si>
  <si>
    <t>100404</t>
  </si>
  <si>
    <t>Savjet mladih Grada Čazme</t>
  </si>
  <si>
    <t>036</t>
  </si>
  <si>
    <t>100405</t>
  </si>
  <si>
    <t>Čazma - zdravi grad</t>
  </si>
  <si>
    <t>037</t>
  </si>
  <si>
    <t>038</t>
  </si>
  <si>
    <t>100406</t>
  </si>
  <si>
    <t>Vijeće za komunalnu prevenciju</t>
  </si>
  <si>
    <t>039</t>
  </si>
  <si>
    <t>P1005</t>
  </si>
  <si>
    <t>PROGRAM PREDŠKOLSKOG ODGOJA</t>
  </si>
  <si>
    <t>100501</t>
  </si>
  <si>
    <t>Redovna djelatnost Dječjeg vrtića "Pčelica" Čazma</t>
  </si>
  <si>
    <t>0911</t>
  </si>
  <si>
    <t>Predškolsko obrazovanje</t>
  </si>
  <si>
    <t>040</t>
  </si>
  <si>
    <t>041</t>
  </si>
  <si>
    <t>312</t>
  </si>
  <si>
    <t>Ostali rashodi za zaposlene</t>
  </si>
  <si>
    <t>042</t>
  </si>
  <si>
    <t>043</t>
  </si>
  <si>
    <t>044</t>
  </si>
  <si>
    <t>322</t>
  </si>
  <si>
    <t>045</t>
  </si>
  <si>
    <t>046</t>
  </si>
  <si>
    <t>047</t>
  </si>
  <si>
    <t>421</t>
  </si>
  <si>
    <t>Građevinski objekti</t>
  </si>
  <si>
    <t>P1006</t>
  </si>
  <si>
    <t>ZAŠTITA OD POŽARA I CIVILNA ZAŠTITA</t>
  </si>
  <si>
    <t>K1006 01</t>
  </si>
  <si>
    <t>Vatrogasni centar</t>
  </si>
  <si>
    <t>0320</t>
  </si>
  <si>
    <t>Usluge protupožarne zaštite</t>
  </si>
  <si>
    <t>048</t>
  </si>
  <si>
    <t>100601</t>
  </si>
  <si>
    <t>Vatrogasna zajednica Grada Čazme</t>
  </si>
  <si>
    <t>049</t>
  </si>
  <si>
    <t>100602</t>
  </si>
  <si>
    <t>Civilna zaštita i programi zaštite i spašavanja</t>
  </si>
  <si>
    <t>050</t>
  </si>
  <si>
    <t>051</t>
  </si>
  <si>
    <t>052</t>
  </si>
  <si>
    <t>053</t>
  </si>
  <si>
    <t>422</t>
  </si>
  <si>
    <t>100603</t>
  </si>
  <si>
    <t>Redovna djelatnost Javne vatrogasne postrojbe Grada Čazme</t>
  </si>
  <si>
    <t>054</t>
  </si>
  <si>
    <t>055</t>
  </si>
  <si>
    <t>056</t>
  </si>
  <si>
    <t>057</t>
  </si>
  <si>
    <t>058</t>
  </si>
  <si>
    <t>059</t>
  </si>
  <si>
    <t>060</t>
  </si>
  <si>
    <t>061</t>
  </si>
  <si>
    <t>343</t>
  </si>
  <si>
    <t>Ostali financijski rahodi</t>
  </si>
  <si>
    <t>100604</t>
  </si>
  <si>
    <t>Posebni uspjesi na vatrogasnim natjecanjima</t>
  </si>
  <si>
    <t>062</t>
  </si>
  <si>
    <t>P1007</t>
  </si>
  <si>
    <t>PROGRAM JAVNIH POTREBA U KULTURI</t>
  </si>
  <si>
    <t xml:space="preserve">T1007 01 </t>
  </si>
  <si>
    <t>Održavanje sakralnih objekata</t>
  </si>
  <si>
    <t>0840</t>
  </si>
  <si>
    <t>Religijske i druge službe zajednice</t>
  </si>
  <si>
    <t>063</t>
  </si>
  <si>
    <t>T1007 01</t>
  </si>
  <si>
    <t>T1007 03</t>
  </si>
  <si>
    <t>Opremanje Gradske knjižnice "Slavko Kolar" Čazma</t>
  </si>
  <si>
    <t>0820</t>
  </si>
  <si>
    <t>Službe kulture</t>
  </si>
  <si>
    <t>064</t>
  </si>
  <si>
    <t>Postrojenja i oprema</t>
  </si>
  <si>
    <t>065</t>
  </si>
  <si>
    <t>424</t>
  </si>
  <si>
    <t>Knjige, umjetnička djela i ostale izložbene vrijednosti</t>
  </si>
  <si>
    <t>066</t>
  </si>
  <si>
    <t>426</t>
  </si>
  <si>
    <t>Nematerijalna proizvedena imovina</t>
  </si>
  <si>
    <t>100701</t>
  </si>
  <si>
    <t>Uređenje grada za Božić</t>
  </si>
  <si>
    <t>067</t>
  </si>
  <si>
    <t>100702</t>
  </si>
  <si>
    <t>Turistička zajednica</t>
  </si>
  <si>
    <t>0473</t>
  </si>
  <si>
    <t>Turizam</t>
  </si>
  <si>
    <t>Ostali financijski rashodi</t>
  </si>
  <si>
    <t>100704</t>
  </si>
  <si>
    <t>Redovna djelatnost Gradske knjižnice "Slavko Kolar" Čazma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</si>
  <si>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</si>
  <si>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</si>
  <si>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</si>
  <si>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</si>
  <si>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</si>
  <si>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</si>
  <si>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</si>
  <si>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</si>
  <si>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</si>
  <si>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324</t>
  </si>
  <si>
    <t>100706</t>
  </si>
  <si>
    <t>Centar za kulturu - Investicijski program</t>
  </si>
  <si>
    <t xml:space="preserve"> Službe kulture</t>
  </si>
  <si>
    <t>090</t>
  </si>
  <si>
    <t>100707</t>
  </si>
  <si>
    <t>091</t>
  </si>
  <si>
    <t>092</t>
  </si>
  <si>
    <t>093</t>
  </si>
  <si>
    <t>094</t>
  </si>
  <si>
    <t>095</t>
  </si>
  <si>
    <t>096</t>
  </si>
  <si>
    <t>Naknada troškova osobamaizvan radnog odnosa</t>
  </si>
  <si>
    <t>097</t>
  </si>
  <si>
    <t>098</t>
  </si>
  <si>
    <t>099</t>
  </si>
  <si>
    <t>412</t>
  </si>
  <si>
    <t>Nematerijalna imovina</t>
  </si>
  <si>
    <t>100</t>
  </si>
  <si>
    <t>101</t>
  </si>
  <si>
    <t>100709</t>
  </si>
  <si>
    <t>KUD Čazma</t>
  </si>
  <si>
    <t>103</t>
  </si>
  <si>
    <t>100710</t>
  </si>
  <si>
    <t>KUD Sloga</t>
  </si>
  <si>
    <t>104</t>
  </si>
  <si>
    <t>100711</t>
  </si>
  <si>
    <t>KUD Graničar</t>
  </si>
  <si>
    <t>105</t>
  </si>
  <si>
    <t>100712</t>
  </si>
  <si>
    <t>Puhački orkestar Čazma</t>
  </si>
  <si>
    <t>106</t>
  </si>
  <si>
    <t>100713</t>
  </si>
  <si>
    <t>Franjo Matešin</t>
  </si>
  <si>
    <t>107</t>
  </si>
  <si>
    <t>P1008</t>
  </si>
  <si>
    <t>PROGRAM JAVNIH POTREBA U ŠPORTU</t>
  </si>
  <si>
    <t>100801</t>
  </si>
  <si>
    <t>Redovna djelatnost Športske zajednice</t>
  </si>
  <si>
    <t>0810</t>
  </si>
  <si>
    <t>Služba rekreacije i sporta</t>
  </si>
  <si>
    <t>108</t>
  </si>
  <si>
    <t>100802</t>
  </si>
  <si>
    <t>Posebni uspjesi sportaša</t>
  </si>
  <si>
    <t>109</t>
  </si>
  <si>
    <t>ZAŠTITU OKOLIŠA I EKOLOGIJU</t>
  </si>
  <si>
    <t>00401</t>
  </si>
  <si>
    <t>PODODJEL ZA FINANCIJE</t>
  </si>
  <si>
    <t>P1009</t>
  </si>
  <si>
    <t>ZAJEDNIČKI RASHODI UPRAVNIH ODJELA</t>
  </si>
  <si>
    <t>K1009 01</t>
  </si>
  <si>
    <t>Ulaganje u opremu</t>
  </si>
  <si>
    <t>110</t>
  </si>
  <si>
    <t>100901</t>
  </si>
  <si>
    <t>111</t>
  </si>
  <si>
    <t>112</t>
  </si>
  <si>
    <t>113</t>
  </si>
  <si>
    <t>114</t>
  </si>
  <si>
    <t>115</t>
  </si>
  <si>
    <t>116</t>
  </si>
  <si>
    <t>117</t>
  </si>
  <si>
    <t>Naknade troškova osobama izvan radnog odnosa</t>
  </si>
  <si>
    <t>118</t>
  </si>
  <si>
    <t>119</t>
  </si>
  <si>
    <t>100902</t>
  </si>
  <si>
    <t>Otplata kredita</t>
  </si>
  <si>
    <t>0170</t>
  </si>
  <si>
    <t>Transakcije vezane za javni dug</t>
  </si>
  <si>
    <t>120</t>
  </si>
  <si>
    <t>342</t>
  </si>
  <si>
    <t>Kamate za primljene zajmove</t>
  </si>
  <si>
    <t>121</t>
  </si>
  <si>
    <t>542</t>
  </si>
  <si>
    <t>Otplata glavnice primljenih zajmova od banaka</t>
  </si>
  <si>
    <t xml:space="preserve"> ZAJEDNIČKI RASHODI UPRAVNIH ODJELA</t>
  </si>
  <si>
    <t>00402</t>
  </si>
  <si>
    <t xml:space="preserve"> PODODJEL ZA KOMUNALNO GOSPODARSTVO, GOSPODARSTVO, ZAŠTITU OKOLIŠA I</t>
  </si>
  <si>
    <t>EKOLOGIJU</t>
  </si>
  <si>
    <t>P1010</t>
  </si>
  <si>
    <t>POTICANJE RAZVOJA GOSPODARSTVA</t>
  </si>
  <si>
    <t>0412</t>
  </si>
  <si>
    <t>Opći poslovi vezani uz rad</t>
  </si>
  <si>
    <t>101001</t>
  </si>
  <si>
    <t>Djelovanje Razvojne agencije Grada Čazme</t>
  </si>
  <si>
    <t>123</t>
  </si>
  <si>
    <t>101003</t>
  </si>
  <si>
    <t>LAG Moslavina</t>
  </si>
  <si>
    <t>124</t>
  </si>
  <si>
    <t>101004</t>
  </si>
  <si>
    <t>Rashodi za poticanje razvoja gospodarstva</t>
  </si>
  <si>
    <t>0411</t>
  </si>
  <si>
    <t>Opći ekonomski i trgovački poslovi</t>
  </si>
  <si>
    <t>125</t>
  </si>
  <si>
    <t>126</t>
  </si>
  <si>
    <t>127</t>
  </si>
  <si>
    <t>411</t>
  </si>
  <si>
    <t>Materijalna imovina - prirodna bogatstva</t>
  </si>
  <si>
    <t>P1011</t>
  </si>
  <si>
    <t>POTICANJE RAZVOJA POLJOPRIVREDE</t>
  </si>
  <si>
    <t>T1011 01</t>
  </si>
  <si>
    <t>Poticanje poljoprivrede</t>
  </si>
  <si>
    <t>0421</t>
  </si>
  <si>
    <t>Poljoprivreda</t>
  </si>
  <si>
    <t>128</t>
  </si>
  <si>
    <t>129</t>
  </si>
  <si>
    <t>Subvencije trgovačkim društvima, obrtnicima, zadrug</t>
  </si>
  <si>
    <t>130</t>
  </si>
  <si>
    <t>131</t>
  </si>
  <si>
    <t>383</t>
  </si>
  <si>
    <t>Kazne, penali i naknade štete</t>
  </si>
  <si>
    <t>101101</t>
  </si>
  <si>
    <t>Raspolaganje poljoprivrednim zemljištem</t>
  </si>
  <si>
    <t xml:space="preserve"> Poljoprivreda</t>
  </si>
  <si>
    <t>132</t>
  </si>
  <si>
    <t>133</t>
  </si>
  <si>
    <t>P1012</t>
  </si>
  <si>
    <t>ODRŽAVANJE OBJEKATA I UREĐAJA KOMUNALNE INFRASTRUKTURE</t>
  </si>
  <si>
    <t>101201</t>
  </si>
  <si>
    <t>Održavanje nerazvrstanih cesta</t>
  </si>
  <si>
    <t>0451</t>
  </si>
  <si>
    <t>Cestovni promet</t>
  </si>
  <si>
    <t>134</t>
  </si>
  <si>
    <t>101202</t>
  </si>
  <si>
    <t>Održavanje javnih površina</t>
  </si>
  <si>
    <t>0560</t>
  </si>
  <si>
    <t>Poslovi i usluge zaštite okoliša koji nisu drugdje svrstani</t>
  </si>
  <si>
    <t>135</t>
  </si>
  <si>
    <t>101203</t>
  </si>
  <si>
    <t>Rashodi za uređaje i javnu rasvjetu</t>
  </si>
  <si>
    <t>0640</t>
  </si>
  <si>
    <t>Ulična rasvjeta</t>
  </si>
  <si>
    <t>136</t>
  </si>
  <si>
    <t>137</t>
  </si>
  <si>
    <t>101204</t>
  </si>
  <si>
    <t>Deratizacija, dezinfekcija i dezinsekcija</t>
  </si>
  <si>
    <t>0760</t>
  </si>
  <si>
    <t>Poslovi i usluge zdravstva koji nisu drugdje svrstani</t>
  </si>
  <si>
    <t>138</t>
  </si>
  <si>
    <t>101205</t>
  </si>
  <si>
    <t>Zaštita okoliša</t>
  </si>
  <si>
    <t>0500</t>
  </si>
  <si>
    <t>139</t>
  </si>
  <si>
    <t>ODRŽAVANJE OBJEKATA I UREĐAJA KOMUNALNE INFR.</t>
  </si>
  <si>
    <t>P1013</t>
  </si>
  <si>
    <t>IZGRADNJA OBJEKATA I UREĐAJA KOMUNALNE INFRASTRUKTURE</t>
  </si>
  <si>
    <t>K1013 02</t>
  </si>
  <si>
    <t>Projekti komunalne infrastrukture</t>
  </si>
  <si>
    <t>0660</t>
  </si>
  <si>
    <t>Rashodi vezani za stanovanje i kom.pogodnosti koji nisu drugdje svrstani</t>
  </si>
  <si>
    <t>140</t>
  </si>
  <si>
    <t>K1013 03</t>
  </si>
  <si>
    <t>Gradnja nerazvrstanih cesta prema Programu</t>
  </si>
  <si>
    <t>141</t>
  </si>
  <si>
    <t>K1013 04</t>
  </si>
  <si>
    <t>Izgradnja ograda i staza na groblju</t>
  </si>
  <si>
    <t>0443</t>
  </si>
  <si>
    <t>Građevinarstvo</t>
  </si>
  <si>
    <t>142</t>
  </si>
  <si>
    <t>K101304</t>
  </si>
  <si>
    <t>K101305</t>
  </si>
  <si>
    <t>Gradnja javne rasvjete</t>
  </si>
  <si>
    <t>143</t>
  </si>
  <si>
    <t>K1013 05</t>
  </si>
  <si>
    <t>K1013 07</t>
  </si>
  <si>
    <t>Gradnja parkirališta, ugibališta i nogostupa</t>
  </si>
  <si>
    <t>Rashodi vezania za stanovanje i kom.pogodnosti koje nisu drugdje svrstani</t>
  </si>
  <si>
    <t>144</t>
  </si>
  <si>
    <t>K101307</t>
  </si>
  <si>
    <t>K1013 08</t>
  </si>
  <si>
    <t>Zračno pristanište (letjelište)</t>
  </si>
  <si>
    <t>0454</t>
  </si>
  <si>
    <t>Zračni promet</t>
  </si>
  <si>
    <t>145</t>
  </si>
  <si>
    <t>K1013 09</t>
  </si>
  <si>
    <t>Oprema za zaštitu</t>
  </si>
  <si>
    <t>146</t>
  </si>
  <si>
    <t>T1013 01</t>
  </si>
  <si>
    <t>Rekonstrukcija kanalizacije putem komunalnog poduzeća</t>
  </si>
  <si>
    <t>148</t>
  </si>
  <si>
    <t>386</t>
  </si>
  <si>
    <t>Kapitalne pomoći</t>
  </si>
  <si>
    <t xml:space="preserve">T1013 01 </t>
  </si>
  <si>
    <t>0520</t>
  </si>
  <si>
    <t>Gospodarenje otpadnim vodama</t>
  </si>
  <si>
    <t>T1013 02</t>
  </si>
  <si>
    <t>Rekonstrukcija vodoopskrbne mreže putem komunalnog poduzeća</t>
  </si>
  <si>
    <t>0650</t>
  </si>
  <si>
    <t>Istraživanje i razvoj stanovanja i komunalnih pogodnosti</t>
  </si>
  <si>
    <t>149</t>
  </si>
  <si>
    <t>IZGRADNJA OBJEKATA I UREĐAJA KOMUNALNE INFR.</t>
  </si>
  <si>
    <t>P1014</t>
  </si>
  <si>
    <t>PROGRAM ZAŠTITE OKOLIŠA</t>
  </si>
  <si>
    <t>K1014 01</t>
  </si>
  <si>
    <t>0510</t>
  </si>
  <si>
    <t>Gospodarenje otpadom</t>
  </si>
  <si>
    <t>150</t>
  </si>
  <si>
    <t>K101401</t>
  </si>
  <si>
    <t>Sanacija odlagališta komunalnog otpada</t>
  </si>
  <si>
    <t>Kapitalne donacije</t>
  </si>
  <si>
    <t>P1015</t>
  </si>
  <si>
    <t>PROSTORNO PLANIRANJE I PROSTORNO PLANSKA DOKUMENTACIJA</t>
  </si>
  <si>
    <t>K1015 01</t>
  </si>
  <si>
    <t>Prostorno planiranje</t>
  </si>
  <si>
    <t>0474</t>
  </si>
  <si>
    <t>Višenamjenski razvojni projekti</t>
  </si>
  <si>
    <t>153</t>
  </si>
  <si>
    <t>Nematerijalna imovine</t>
  </si>
  <si>
    <t>P1017</t>
  </si>
  <si>
    <t>IMPLEMENTACIJA STRATEŠKIH PROJEKATA</t>
  </si>
  <si>
    <t>K1017 01</t>
  </si>
  <si>
    <t>Urbanističko arhitektonsko rješenje središta Grada</t>
  </si>
  <si>
    <t>0620</t>
  </si>
  <si>
    <t>Razvoj zajednice</t>
  </si>
  <si>
    <t>154</t>
  </si>
  <si>
    <t>PODODJEL ZA KOMUNALNO GOSPODARSTVO, GOSPOD</t>
  </si>
  <si>
    <t>UPRAVNI ODJEL ZA PRORAČUN, KOMUNALNO GOSPOD</t>
  </si>
  <si>
    <t xml:space="preserve">PRIHODI OD PRODAJE KNJIGA,UMJETNIČKIH DJELA I </t>
  </si>
  <si>
    <t>PRIJEVOZNA SREDSTVA</t>
  </si>
  <si>
    <t>155</t>
  </si>
  <si>
    <t>156</t>
  </si>
  <si>
    <t>166</t>
  </si>
  <si>
    <t>167</t>
  </si>
  <si>
    <t>162</t>
  </si>
  <si>
    <t>163</t>
  </si>
  <si>
    <t>164</t>
  </si>
  <si>
    <t>423</t>
  </si>
  <si>
    <t>Prijevozna sredstva</t>
  </si>
  <si>
    <t>165</t>
  </si>
  <si>
    <t>544</t>
  </si>
  <si>
    <t>161</t>
  </si>
  <si>
    <t>157</t>
  </si>
  <si>
    <t>159</t>
  </si>
  <si>
    <t>Poslovni objekti</t>
  </si>
  <si>
    <t>INDEKS</t>
  </si>
  <si>
    <t>RAČUN PRIHODA I RASHODA</t>
  </si>
  <si>
    <t>Prihodi poslovanja</t>
  </si>
  <si>
    <t>Prihodi od prodaje nefinancijske imovine</t>
  </si>
  <si>
    <t>UKUPNO PRIHODA</t>
  </si>
  <si>
    <t>Rashodi poslovanja</t>
  </si>
  <si>
    <t>Rashodi za nabavu nefinancijske imovine</t>
  </si>
  <si>
    <t>UKUPNO RASHODA</t>
  </si>
  <si>
    <t>RAZLIKA</t>
  </si>
  <si>
    <t>RASPOLOŽIVA SREDSTVA IZ PRETHODNIH GODINA</t>
  </si>
  <si>
    <t>RAČUN FINANCIRANJA</t>
  </si>
  <si>
    <t>Primici od financijske imovine i zaduživanja</t>
  </si>
  <si>
    <t>Izdaci za financijsku imovinu i otplate zajmova</t>
  </si>
  <si>
    <t>NETO FINANCIRANJE</t>
  </si>
  <si>
    <t>VIŠAK/MANJAK+NETO FINANCIRANJE+</t>
  </si>
  <si>
    <t>POMOĆI PRORAČUNSKIM KORISNICIMA IZ PRORAČUNA</t>
  </si>
  <si>
    <t>POMOĆI TEMELJEM PRIJENOSA EU SREDSTAVA</t>
  </si>
  <si>
    <t>INDEKS 5/4</t>
  </si>
  <si>
    <t>INDEKS 5/3</t>
  </si>
  <si>
    <t>0220</t>
  </si>
  <si>
    <t>Civilna obrana</t>
  </si>
  <si>
    <t>173</t>
  </si>
  <si>
    <t>100714</t>
  </si>
  <si>
    <t>Matko Antolčić</t>
  </si>
  <si>
    <t>100716</t>
  </si>
  <si>
    <t>Pop rock škola</t>
  </si>
  <si>
    <t>100717</t>
  </si>
  <si>
    <t>Slađan Lipovec</t>
  </si>
  <si>
    <t>P1018</t>
  </si>
  <si>
    <t>RAZVOJ MEĐUNARODNE SURADNJE</t>
  </si>
  <si>
    <t>101801</t>
  </si>
  <si>
    <t>Sport over borders</t>
  </si>
  <si>
    <t>174</t>
  </si>
  <si>
    <t>175</t>
  </si>
  <si>
    <t>176</t>
  </si>
  <si>
    <t>UPRAVNI ODJEL ZA PRORAČUN, KOMUNALNO GOSPODARSTVO, GOSPODARSTVO,</t>
  </si>
  <si>
    <t>K101306</t>
  </si>
  <si>
    <t>Gradnja gradskog dječjeg igrališta</t>
  </si>
  <si>
    <t>Rashodi vezani za stanovanje i kom.pogodnosti koje nisu drugdje svrstani</t>
  </si>
  <si>
    <t>169</t>
  </si>
  <si>
    <t>K1013 06</t>
  </si>
  <si>
    <t>K1017 02</t>
  </si>
  <si>
    <t>Čazma Natura</t>
  </si>
  <si>
    <t>177</t>
  </si>
  <si>
    <t>158</t>
  </si>
  <si>
    <t>FUNKCIJA</t>
  </si>
  <si>
    <t>Opće javne usluge</t>
  </si>
  <si>
    <t>02</t>
  </si>
  <si>
    <t>Obrana</t>
  </si>
  <si>
    <t>03</t>
  </si>
  <si>
    <t>Javni red i sigurnost</t>
  </si>
  <si>
    <t>04</t>
  </si>
  <si>
    <t>Ekonomski poslovi</t>
  </si>
  <si>
    <t>Višenamjenski razvojni projekt</t>
  </si>
  <si>
    <t xml:space="preserve">Poslovi i usluge zaštite okoliša </t>
  </si>
  <si>
    <t>Rashodi vezani za stanovanje i pogodnosti koji nisu drugdje svrstani</t>
  </si>
  <si>
    <t>Službe rekreacije i sporta</t>
  </si>
  <si>
    <t>Religijske i druge službene zajednice</t>
  </si>
  <si>
    <t>05</t>
  </si>
  <si>
    <t>06</t>
  </si>
  <si>
    <t>Usluge unapređenja stanovanja i zajednice</t>
  </si>
  <si>
    <t>07</t>
  </si>
  <si>
    <t>Zdravstvo</t>
  </si>
  <si>
    <t>08</t>
  </si>
  <si>
    <t>Rekreacija, kultura i religija</t>
  </si>
  <si>
    <t>09</t>
  </si>
  <si>
    <t>Obrazovanje</t>
  </si>
  <si>
    <t>10</t>
  </si>
  <si>
    <t>Socijalna zaštita</t>
  </si>
  <si>
    <t>Aktivnosti socijalne zaštite koji nisu drudje svrstani</t>
  </si>
  <si>
    <t>SVEUKUPNO:</t>
  </si>
  <si>
    <t>1050</t>
  </si>
  <si>
    <t>Nezaposlenost</t>
  </si>
  <si>
    <t>RAZDJEL 001</t>
  </si>
  <si>
    <t>PREDSTAVNIČKA I IZVRŠNA  TIJELA</t>
  </si>
  <si>
    <t>GLAVA 00101</t>
  </si>
  <si>
    <t>POZICIJA</t>
  </si>
  <si>
    <t xml:space="preserve">                                    POSEBNI DIO PREMA ORGANIZACIJSKOJ KLASIFIKACIJI</t>
  </si>
  <si>
    <t>RAZDJEL 002</t>
  </si>
  <si>
    <t>GLAVA 00201</t>
  </si>
  <si>
    <t>RAZDJEL 003</t>
  </si>
  <si>
    <t>GLAVA 00301</t>
  </si>
  <si>
    <t>RAZDJEL 004</t>
  </si>
  <si>
    <t>UPRAVNI ODJEL ZA PRORAČUN, KOMUNALNO GOSPODARSTVO, GOSPODARSTVO, ZAŠTITU OKOLIŠA I EKOLOGIJU</t>
  </si>
  <si>
    <t>GLAVA 00401</t>
  </si>
  <si>
    <t>GLAVA 00402</t>
  </si>
  <si>
    <t>PODODJEL ZA KOMUNALNO GOSPODARSTVO, GOSPODARSTVO, ZAŠTITU OKOLIŠA I EKOLOGIJU</t>
  </si>
  <si>
    <t>U K U P N O:</t>
  </si>
  <si>
    <t xml:space="preserve">                                RASHODI PREMA FUNKCIJSKOJ KLASIFIKACIJI</t>
  </si>
  <si>
    <t>POREZ I PRIREZ NA DOHODAK OD NESAMOSTALNOG RADA</t>
  </si>
  <si>
    <t>POREZ I PRIREZ NA DOHODAK OD IMOVINE I IMOVINSKIH PRAVA</t>
  </si>
  <si>
    <t>POREZ I PRIREZ NA DOHODAK OD KAPITALA</t>
  </si>
  <si>
    <t>POVRAT POREZA I PRIREZA NA DOHODAK PO GODIŠNJOJ PRIJAVI</t>
  </si>
  <si>
    <t>STALNI POREZI NA NEPOKRETNU IMOVINU</t>
  </si>
  <si>
    <t>POVREMENI POREZI NA IMOVINU</t>
  </si>
  <si>
    <t>POREZ NA PROMET</t>
  </si>
  <si>
    <t>POREZI NA KORIŠTENJE DOBARA ILI IZVOĐENJE AKTIVNOSTI</t>
  </si>
  <si>
    <t>TEKUĆE POMOĆI PRORAČUNU IZ DRUGIH PRORAČUNA</t>
  </si>
  <si>
    <t>KAPITALNE POMOĆI PRORAČUNU IZ DRUGIH PRORAČUNA</t>
  </si>
  <si>
    <t>TEKUĆE POMOĆI OD IZVANPRORAČUNSKIH KORISNIKA</t>
  </si>
  <si>
    <t>KAPITALNE POMOĆI OD IZVANPRORAČUNSKIH KORISNIKA</t>
  </si>
  <si>
    <t>TEKUĆE POMOĆI IZRAVNANJA ZA DECENTRALIZIRANE FUNKCIJE</t>
  </si>
  <si>
    <t>TEKUĆE POMOĆI TEMELJEM PRIJENOSA EU SREDSTAVA</t>
  </si>
  <si>
    <t>KAMATE NA OROČENA SREDSTVA I DEPOZITE PO VIĐENJU</t>
  </si>
  <si>
    <t>PRIHODI OD ZATENIH KAMATA</t>
  </si>
  <si>
    <t>PRIHODI OD DIVIDENDI</t>
  </si>
  <si>
    <t>PRIHODI OD ZAKUPA I IZNAJMLJIVANJA IMOVINE</t>
  </si>
  <si>
    <t>NAKNADA ZA KORIŠTENJE NEFINANCIJSKE IMOVINE</t>
  </si>
  <si>
    <t>OSTALI PRIHODI OD NEFINANCIJSKE IMOVINE</t>
  </si>
  <si>
    <t>OSTALE UPRAVNE PRISTOJBE I NAKNADE</t>
  </si>
  <si>
    <t>OSTALE PRISTOJBE I NAKNADE</t>
  </si>
  <si>
    <t>PRIHODI VODNOG GOSPODARSTVA</t>
  </si>
  <si>
    <t>DOPRINOSI ZA ŠUME</t>
  </si>
  <si>
    <t>OSTALI NESPOMENUTI PRIHODI</t>
  </si>
  <si>
    <t>KOMUNALNI DOPRINOSI</t>
  </si>
  <si>
    <t>KOMUNALNE NAKNADE</t>
  </si>
  <si>
    <t>PRIHODI OD PRUŽENIH USLUGA</t>
  </si>
  <si>
    <t>ZEMLJIŠTE</t>
  </si>
  <si>
    <t>STAMBENI OBJEKTI</t>
  </si>
  <si>
    <t>KNJIGE</t>
  </si>
  <si>
    <t>POVRAT ZAJMOVA DANIH TUZEMNIM TRGOVAČKIM DRUŠTVIMA IZVAN JAVNOG SEKTORA</t>
  </si>
  <si>
    <t>PLAĆE ZA REDOVAN RAD</t>
  </si>
  <si>
    <t>DOPRINOSI ZA OBVEZNO ZDRAVSTVENO OSIGURANJE</t>
  </si>
  <si>
    <t>DOPRINOSI ZA OBVEZNO OSIGURANJE U SLUČAJU NEZAPOSLENSTI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</si>
  <si>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</si>
  <si>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</si>
  <si>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</si>
  <si>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</si>
  <si>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</si>
  <si>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</si>
  <si>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</si>
  <si>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</si>
  <si>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</si>
  <si>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</si>
  <si>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</si>
  <si>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</si>
  <si>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</si>
  <si>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</si>
  <si>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</si>
  <si>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</si>
  <si>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</si>
  <si>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</si>
  <si>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</si>
  <si>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</si>
  <si>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</si>
  <si>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</si>
  <si>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</si>
  <si>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</si>
  <si>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KAMATE ZA PRIMLJENE KREDITE I ZAJMOVE OD KREDITNIH I OSTALIH FINANCIJSKIH INSTITUCIJA U JAVNOM SEKTORU</t>
  </si>
  <si>
    <t>KAMATE ZA PRIMLJENE KREDITE I ZAJMOVE OD KREDITNIH I OSTALIH FINANCIJSKIH INSTITUCIJA IZVAN JAVNOG SEKTORA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</si>
  <si>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</si>
  <si>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</si>
  <si>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</si>
  <si>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</si>
  <si>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>SUBVENCIJE KREDITNIM I OSTALIM FINANCIJSKIM INSTITUCIJAMA IZVAN JAVNOG SEKTORA</t>
  </si>
  <si>
    <t>SUBVENCIJE TRGOVAČKIM DRUŠTVIMA I ZADRUGAMA IZVAN JAVNOG SEKTORA</t>
  </si>
  <si>
    <t>SUBVENCIJE POLJOPRIVREDNICIMA I OBRTNICIMA</t>
  </si>
  <si>
    <t>NAKNADE GRAĐANIMA I KUĆANSTVIMA U NOVCU</t>
  </si>
  <si>
    <t>NAKNADE GRAĐANIMA I KUĆANSTVIMA U NARAVI</t>
  </si>
  <si>
    <t>TEKUĆE DONACIJE U NOVCU</t>
  </si>
  <si>
    <t>NAKNADE ŠTETE PRAVNIM I FIZIČKIM OSOBAMA</t>
  </si>
  <si>
    <t>KAPITALNE POMOĆI KREDITNIM I OSTALIM FINANCIJSKIM INSTITUCIJAMATE TRGOVAČKIM DRUŠTVIMA U JAVNOM SEKTORU</t>
  </si>
  <si>
    <t>OSTALA NEMATERIJALNA IMOVINA</t>
  </si>
  <si>
    <t>POSLOVNI OBJEKTI</t>
  </si>
  <si>
    <t>CESTE, ŽELJEZNICE I OSTALI PROMETNI OBJEKTI</t>
  </si>
  <si>
    <t>OSTALI GRAĐEVINSKI OBJEKTI</t>
  </si>
  <si>
    <t>UREDSKA OPREMA I NAMJEŠTAJ</t>
  </si>
  <si>
    <t>KOMUNIKACIJSKA OPREMA</t>
  </si>
  <si>
    <t>OPREMA ZA ODRŽAVANJE I ZAŠTITU</t>
  </si>
  <si>
    <t>INSTRUMENTI, UREĐAJI I STROJEVI</t>
  </si>
  <si>
    <t>SPORTSKA I GLAZBENA OPREMA</t>
  </si>
  <si>
    <t>UREĐAJI, STROJEVI I OPREMA ZA OSTALE NAMJENE</t>
  </si>
  <si>
    <t>PRIJEVOZNA SREDSTVA U CESTOVNOM PROMETU</t>
  </si>
  <si>
    <t>MUZEJSKI IZLOŠCI I PREDMETI PRIRODNIH RIJETKOSTI</t>
  </si>
  <si>
    <t>UMJETNIČKA, LITERARNA I ZNANSTVENA DJELA</t>
  </si>
  <si>
    <t>OTPLATA GLAVNICE PRIMLJENIH KREDITA OD KREDITNIH INSTITUCIJA U JAVNOM SEKTORU</t>
  </si>
  <si>
    <t>OTPLATA GLAVNICE PRIMLJENIH KREDITA OD TUZEMNIH KREDITNIH INSTITUCIJA IZVAN JAVNOG SEKTORA</t>
  </si>
  <si>
    <t>PLAN 2018.</t>
  </si>
  <si>
    <t>IZVRŠENJE 2018.</t>
  </si>
  <si>
    <t>POTPORE OD MEĐUNARODNIH ORGANIZACIJA</t>
  </si>
  <si>
    <t>OPĆI PRIHODI I PRIMICI (611,613,614,641,642,651,681,683)</t>
  </si>
  <si>
    <t xml:space="preserve">SREDSTVA UČEŠĆA ZA POMOĆI </t>
  </si>
  <si>
    <t>VLASTITI PRIHODI (661)</t>
  </si>
  <si>
    <t>PRIHODI ZA POSEBNE NAMJENE - ODRŽAVANJE (653)</t>
  </si>
  <si>
    <t>PRIHODI ZA POSEBNE NAMJENE - GRADNJA (652,653)</t>
  </si>
  <si>
    <t>PRIHODI ZA POSEBNE NAMJENE - KORISNICI</t>
  </si>
  <si>
    <t>POMOĆI (633,634,636)</t>
  </si>
  <si>
    <t>POMOĆI EU (632,638)</t>
  </si>
  <si>
    <t>OSTALE POMOĆI</t>
  </si>
  <si>
    <t>POMOĆI IZRAVNANJA ZA DECENTRALIZIRANE FUNKCIJE</t>
  </si>
  <si>
    <t>REFUNDACIJA IZ POMOĆI EU</t>
  </si>
  <si>
    <t>FONDOVI EU</t>
  </si>
  <si>
    <t>DONACIJE (663)</t>
  </si>
  <si>
    <t>INOZEMNE DONACIJE</t>
  </si>
  <si>
    <t>PRIHODI OD PRODAJE NEF.IMOVINE (724)</t>
  </si>
  <si>
    <t>PRIHODI OD PRODAJE  STANOVA (721)</t>
  </si>
  <si>
    <t>PRIHODI OD POLJ. ZEMLJIŠTA (711)</t>
  </si>
  <si>
    <t>NAMJENSKI PRIHODI OD ZADUŽIVANJA (816)</t>
  </si>
  <si>
    <t>UKUPNO PO SVIM IZVORIMA:</t>
  </si>
  <si>
    <t>192</t>
  </si>
  <si>
    <t>194</t>
  </si>
  <si>
    <t>178</t>
  </si>
  <si>
    <t>183</t>
  </si>
  <si>
    <t>068</t>
  </si>
  <si>
    <t>Centar za kulturu - Redovna djelatnost Gradskog muzeja</t>
  </si>
  <si>
    <t>179</t>
  </si>
  <si>
    <t>101802</t>
  </si>
  <si>
    <t>"ZAŽELI" -"UKLJUČI SE"</t>
  </si>
  <si>
    <t>180</t>
  </si>
  <si>
    <t>181</t>
  </si>
  <si>
    <t>182</t>
  </si>
  <si>
    <t>195</t>
  </si>
  <si>
    <t>185</t>
  </si>
  <si>
    <t>186</t>
  </si>
  <si>
    <t>187</t>
  </si>
  <si>
    <t>188</t>
  </si>
  <si>
    <t>380</t>
  </si>
  <si>
    <t>189</t>
  </si>
  <si>
    <t>T1017 01</t>
  </si>
  <si>
    <t>Energetska obnova PŠ Grabovnica KK.04.2.1.04.0073</t>
  </si>
  <si>
    <t>196</t>
  </si>
  <si>
    <t>2018.</t>
  </si>
  <si>
    <t>K1013 12</t>
  </si>
  <si>
    <t>Komunalna vozila i oprema</t>
  </si>
  <si>
    <t>Rashodi vezani za za stanovanje i kom.pogodnosti koje nisu drugdje svrstani</t>
  </si>
  <si>
    <t>190</t>
  </si>
  <si>
    <t>191</t>
  </si>
  <si>
    <t>160</t>
  </si>
  <si>
    <t>1014 01</t>
  </si>
  <si>
    <t>Čuvajmo okoliš zajedno KK.06.3.1.07.0066</t>
  </si>
  <si>
    <t>197</t>
  </si>
  <si>
    <t>DOPRINOSI ZA MIROVINSKO OSIGURANJE</t>
  </si>
  <si>
    <t>TROŠKOVI SUDSKIH POSTUPAKA</t>
  </si>
  <si>
    <t>TEKUĆE DONACIJE U NARAVI</t>
  </si>
  <si>
    <t>OSTVARENJE 2018.</t>
  </si>
  <si>
    <t>Smanjenje zagađivanja</t>
  </si>
  <si>
    <t>Zaštita bioraznolikosti i krajolika</t>
  </si>
  <si>
    <t>IZVRŠENJE</t>
  </si>
  <si>
    <t xml:space="preserve">PLAN </t>
  </si>
  <si>
    <t>1</t>
  </si>
  <si>
    <t>2</t>
  </si>
  <si>
    <t>3</t>
  </si>
  <si>
    <t xml:space="preserve">i članka 31. Statuta Grada Čazme (Službeni vjesnik Grada Čazme br.  20/09., 17/13. ) </t>
  </si>
  <si>
    <t>Na temelju članka 39. stavak 1.  Zakona o proračunu  (Narodne novine 87/08., 136/12, 15/15.)</t>
  </si>
  <si>
    <t xml:space="preserve"> Gradsko vijeće grada Čazme na  11.  sjednici održanoj   12.12.2018.  godine, donijelo je</t>
  </si>
  <si>
    <t>PRORAČUN</t>
  </si>
  <si>
    <t xml:space="preserve"> Grada Čazme za 2019.  godinu</t>
  </si>
  <si>
    <t>2019.</t>
  </si>
  <si>
    <t>ZAVRŠNE ODREDBE</t>
  </si>
  <si>
    <t xml:space="preserve">                    Ovaj  Proračun Grada Čazme za 2019. godinu stupa na snagu</t>
  </si>
  <si>
    <t>osmog dana od dana objave u "Službenom vjesniku Grada Čazme",  a primjenjuje se</t>
  </si>
  <si>
    <t>od 01. siječnja 2019. godine.</t>
  </si>
  <si>
    <t>KLASA:      400-08/18-01/1</t>
  </si>
  <si>
    <t>URBROJ:   2110-01-01-18-5</t>
  </si>
  <si>
    <t>PREDSJEDNICA</t>
  </si>
  <si>
    <t>Nedeljka Bačani</t>
  </si>
  <si>
    <t>PLAN 2019.</t>
  </si>
  <si>
    <t xml:space="preserve">PLAN 2019. </t>
  </si>
  <si>
    <t>PLAN PRIHODA</t>
  </si>
  <si>
    <t>PROJEKCIJA PRIHODA</t>
  </si>
  <si>
    <t>IZVOR FINANCIRANJA / OPIS</t>
  </si>
  <si>
    <t>PROJEKCIJA</t>
  </si>
  <si>
    <t>2020.</t>
  </si>
  <si>
    <t>2021.</t>
  </si>
  <si>
    <t>11  PRIHODI OD POREZA</t>
  </si>
  <si>
    <t>51, 52, 54 POTPORE</t>
  </si>
  <si>
    <t>11, 42  PRIHODI OD IMOVINE</t>
  </si>
  <si>
    <t>11, 41, 42 PRIHODI OD ADMINISTRATIVNIH PRISTOJBI I PO POS.PROP.</t>
  </si>
  <si>
    <t>31, 61 OSTALI PRIHODI</t>
  </si>
  <si>
    <t>11 KAZNE, UPRAVNE MJERE I OSTALI PRIHODI</t>
  </si>
  <si>
    <t>73 PRIHODI OD PRODAJE KAPITALNE IMOVINE - PRIRODNIH</t>
  </si>
  <si>
    <t>11, 72 PRIHODI OD PRODAJE PROIZVEDENE DUGOTRAJNE IMOVINE</t>
  </si>
  <si>
    <t>81 PRIMLJENE OTPLATE (POVRATI) GLAVNICE DANIH ZAJMOVA</t>
  </si>
  <si>
    <t>PLAN RASHODA - OPĆI DIO</t>
  </si>
  <si>
    <t>PROJEKCIJA RASHODA</t>
  </si>
  <si>
    <t>SUBVENCIJE</t>
  </si>
  <si>
    <t>NAKNADE GRAĐANIMA I KUĆANSTVIMA NA TEM</t>
  </si>
  <si>
    <t>RASHODI ZA NABAVU NEPROIZVEDENE IMOVINE</t>
  </si>
  <si>
    <t>RASHODI ZA NABAVU PROIZVEDENE DUGOTRAJNE IMOVINE</t>
  </si>
  <si>
    <t>IZDACI ZA OTPLATU GLAVNICE PRIMLJENIH ZAJMOVA</t>
  </si>
  <si>
    <t>PLAN 2019</t>
  </si>
  <si>
    <t>IZVRŠENJE 2017.</t>
  </si>
  <si>
    <t xml:space="preserve">IZVORI </t>
  </si>
  <si>
    <t>4</t>
  </si>
  <si>
    <t>5</t>
  </si>
  <si>
    <t>6</t>
  </si>
  <si>
    <t>FINANCIRANJA</t>
  </si>
  <si>
    <t>199</t>
  </si>
  <si>
    <t>IZVRŠENJE 2017</t>
  </si>
  <si>
    <t>200</t>
  </si>
  <si>
    <t>IZVORI</t>
  </si>
  <si>
    <t>11, 52</t>
  </si>
  <si>
    <t>11, 31, 43, 52</t>
  </si>
  <si>
    <t>11, 43, 52</t>
  </si>
  <si>
    <t>11, 43</t>
  </si>
  <si>
    <t>202</t>
  </si>
  <si>
    <t>203</t>
  </si>
  <si>
    <t>51, 11</t>
  </si>
  <si>
    <t>43, 54</t>
  </si>
  <si>
    <t>31, 43, 54</t>
  </si>
  <si>
    <t>31, 43, 11</t>
  </si>
  <si>
    <t>31, 11</t>
  </si>
  <si>
    <t>11, 51</t>
  </si>
  <si>
    <t>11, 51, 61</t>
  </si>
  <si>
    <t>11, 43, 51</t>
  </si>
  <si>
    <t>PLAN  2019.</t>
  </si>
  <si>
    <t>11, 31</t>
  </si>
  <si>
    <t>11, 31, 43</t>
  </si>
  <si>
    <t>170</t>
  </si>
  <si>
    <t>172</t>
  </si>
  <si>
    <t>171</t>
  </si>
  <si>
    <t>100718</t>
  </si>
  <si>
    <t>Jadranka Piršljin</t>
  </si>
  <si>
    <t>198</t>
  </si>
  <si>
    <t>T100801</t>
  </si>
  <si>
    <t>Sportsko rekreacijski park</t>
  </si>
  <si>
    <t>201</t>
  </si>
  <si>
    <t>52, 11</t>
  </si>
  <si>
    <t>42, 51</t>
  </si>
  <si>
    <t>11, 51, 52</t>
  </si>
  <si>
    <t>PLAN PRORAČUNA - POSEBNI DIO</t>
  </si>
  <si>
    <t>Rashodi poslovanja i rashodi za nabavu nefinancijske imovine u Proračunu u ukupnoj svoti od 75.196.902,00 kn</t>
  </si>
  <si>
    <t>raspoređuju se po nositeljima i korisnicima  u posebnom djelu Proračuna kako slijedi:</t>
  </si>
  <si>
    <t>Članak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</si>
</sst>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 tint="-0.2499465926084170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2" fontId="5" fillId="0" borderId="1">
      <alignment horizontal="center"/>
    </xf>
  </cellStyleXfs>
  <cellXfs count="23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/>
    <xf numFmtId="4" fontId="0" fillId="3" borderId="1" xfId="0" applyNumberForma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2" xfId="0" applyFont="1" applyFill="1" applyBorder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0" fillId="2" borderId="1" xfId="0" applyFill="1" applyBorder="1"/>
    <xf numFmtId="4" fontId="0" fillId="2" borderId="1" xfId="0" applyNumberFormat="1" applyFill="1" applyBorder="1"/>
    <xf numFmtId="0" fontId="0" fillId="2" borderId="0" xfId="0" applyFill="1"/>
    <xf numFmtId="0" fontId="0" fillId="2" borderId="1" xfId="0" applyFont="1" applyFill="1" applyBorder="1"/>
    <xf numFmtId="4" fontId="0" fillId="2" borderId="1" xfId="0" applyNumberFormat="1" applyFont="1" applyFill="1" applyBorder="1"/>
    <xf numFmtId="0" fontId="0" fillId="2" borderId="0" xfId="0" applyFont="1" applyFill="1"/>
    <xf numFmtId="0" fontId="3" fillId="0" borderId="0" xfId="0" applyFont="1"/>
    <xf numFmtId="49" fontId="3" fillId="0" borderId="0" xfId="0" applyNumberFormat="1" applyFont="1"/>
    <xf numFmtId="49" fontId="3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/>
    <xf numFmtId="0" fontId="4" fillId="0" borderId="1" xfId="0" applyFont="1" applyBorder="1"/>
    <xf numFmtId="4" fontId="1" fillId="0" borderId="1" xfId="0" applyNumberFormat="1" applyFont="1" applyBorder="1"/>
    <xf numFmtId="49" fontId="4" fillId="0" borderId="3" xfId="0" applyNumberFormat="1" applyFont="1" applyBorder="1"/>
    <xf numFmtId="0" fontId="4" fillId="0" borderId="3" xfId="0" applyFont="1" applyBorder="1"/>
    <xf numFmtId="49" fontId="4" fillId="0" borderId="0" xfId="0" applyNumberFormat="1" applyFont="1"/>
    <xf numFmtId="0" fontId="4" fillId="0" borderId="0" xfId="0" applyFont="1"/>
    <xf numFmtId="4" fontId="1" fillId="0" borderId="0" xfId="0" applyNumberFormat="1" applyFont="1"/>
    <xf numFmtId="4" fontId="4" fillId="0" borderId="0" xfId="0" applyNumberFormat="1" applyFont="1"/>
    <xf numFmtId="49" fontId="4" fillId="0" borderId="4" xfId="0" applyNumberFormat="1" applyFont="1" applyBorder="1"/>
    <xf numFmtId="49" fontId="4" fillId="0" borderId="5" xfId="0" applyNumberFormat="1" applyFont="1" applyBorder="1"/>
    <xf numFmtId="0" fontId="4" fillId="0" borderId="5" xfId="0" applyFont="1" applyBorder="1"/>
    <xf numFmtId="49" fontId="4" fillId="0" borderId="6" xfId="0" applyNumberFormat="1" applyFont="1" applyBorder="1"/>
    <xf numFmtId="49" fontId="4" fillId="0" borderId="7" xfId="0" applyNumberFormat="1" applyFont="1" applyBorder="1"/>
    <xf numFmtId="49" fontId="4" fillId="0" borderId="8" xfId="0" applyNumberFormat="1" applyFont="1" applyBorder="1"/>
    <xf numFmtId="49" fontId="4" fillId="0" borderId="9" xfId="0" applyNumberFormat="1" applyFont="1" applyBorder="1"/>
    <xf numFmtId="49" fontId="4" fillId="0" borderId="11" xfId="0" applyNumberFormat="1" applyFont="1" applyBorder="1"/>
    <xf numFmtId="49" fontId="4" fillId="0" borderId="12" xfId="0" applyNumberFormat="1" applyFont="1" applyBorder="1"/>
    <xf numFmtId="0" fontId="4" fillId="0" borderId="13" xfId="0" applyFont="1" applyBorder="1"/>
    <xf numFmtId="49" fontId="4" fillId="0" borderId="2" xfId="0" applyNumberFormat="1" applyFont="1" applyBorder="1"/>
    <xf numFmtId="0" fontId="4" fillId="0" borderId="2" xfId="0" applyFont="1" applyBorder="1"/>
    <xf numFmtId="0" fontId="4" fillId="0" borderId="10" xfId="0" applyFont="1" applyBorder="1"/>
    <xf numFmtId="0" fontId="4" fillId="0" borderId="12" xfId="0" applyFont="1" applyBorder="1"/>
    <xf numFmtId="4" fontId="1" fillId="0" borderId="13" xfId="0" applyNumberFormat="1" applyFont="1" applyBorder="1"/>
    <xf numFmtId="49" fontId="3" fillId="0" borderId="14" xfId="0" applyNumberFormat="1" applyFont="1" applyBorder="1"/>
    <xf numFmtId="0" fontId="3" fillId="0" borderId="14" xfId="0" applyFont="1" applyBorder="1"/>
    <xf numFmtId="4" fontId="4" fillId="0" borderId="1" xfId="0" applyNumberFormat="1" applyFont="1" applyBorder="1"/>
    <xf numFmtId="49" fontId="4" fillId="0" borderId="14" xfId="0" applyNumberFormat="1" applyFont="1" applyBorder="1"/>
    <xf numFmtId="0" fontId="4" fillId="0" borderId="14" xfId="0" applyFont="1" applyBorder="1"/>
    <xf numFmtId="4" fontId="4" fillId="0" borderId="14" xfId="0" applyNumberFormat="1" applyFont="1" applyBorder="1"/>
    <xf numFmtId="0" fontId="1" fillId="0" borderId="0" xfId="0" applyFont="1" applyBorder="1"/>
    <xf numFmtId="2" fontId="0" fillId="0" borderId="0" xfId="0" applyNumberFormat="1"/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4" fillId="0" borderId="0" xfId="0" applyNumberFormat="1" applyFont="1"/>
    <xf numFmtId="4" fontId="1" fillId="0" borderId="15" xfId="0" applyNumberFormat="1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2" fontId="1" fillId="0" borderId="0" xfId="0" applyNumberFormat="1" applyFont="1" applyBorder="1" applyAlignment="1">
      <alignment horizontal="center"/>
    </xf>
    <xf numFmtId="0" fontId="1" fillId="0" borderId="8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right"/>
    </xf>
    <xf numFmtId="0" fontId="1" fillId="0" borderId="19" xfId="0" applyFont="1" applyBorder="1"/>
    <xf numFmtId="0" fontId="1" fillId="0" borderId="1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0" borderId="14" xfId="0" applyFont="1" applyBorder="1"/>
    <xf numFmtId="0" fontId="1" fillId="0" borderId="0" xfId="0" applyFont="1" applyFill="1" applyBorder="1" applyAlignment="1">
      <alignment horizontal="right"/>
    </xf>
    <xf numFmtId="0" fontId="0" fillId="0" borderId="1" xfId="0" applyFont="1" applyBorder="1"/>
    <xf numFmtId="0" fontId="0" fillId="0" borderId="1" xfId="0" applyFont="1" applyFill="1" applyBorder="1"/>
    <xf numFmtId="0" fontId="1" fillId="0" borderId="20" xfId="0" applyFont="1" applyFill="1" applyBorder="1" applyAlignment="1">
      <alignment horizontal="right"/>
    </xf>
    <xf numFmtId="0" fontId="1" fillId="0" borderId="0" xfId="0" applyFont="1" applyFill="1" applyBorder="1"/>
    <xf numFmtId="0" fontId="1" fillId="0" borderId="14" xfId="0" applyFont="1" applyFill="1" applyBorder="1"/>
    <xf numFmtId="0" fontId="1" fillId="0" borderId="19" xfId="0" applyFont="1" applyFill="1" applyBorder="1"/>
    <xf numFmtId="4" fontId="5" fillId="0" borderId="0" xfId="0" applyNumberFormat="1" applyFont="1"/>
    <xf numFmtId="4" fontId="3" fillId="0" borderId="1" xfId="0" applyNumberFormat="1" applyFont="1" applyBorder="1"/>
    <xf numFmtId="4" fontId="3" fillId="0" borderId="0" xfId="0" applyNumberFormat="1" applyFont="1"/>
    <xf numFmtId="4" fontId="0" fillId="0" borderId="14" xfId="0" applyNumberFormat="1" applyFont="1" applyBorder="1"/>
    <xf numFmtId="4" fontId="1" fillId="0" borderId="19" xfId="0" applyNumberFormat="1" applyFont="1" applyBorder="1"/>
    <xf numFmtId="0" fontId="7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1" fillId="5" borderId="2" xfId="0" applyNumberFormat="1" applyFont="1" applyFill="1" applyBorder="1"/>
    <xf numFmtId="2" fontId="4" fillId="0" borderId="1" xfId="0" applyNumberFormat="1" applyFont="1" applyBorder="1" applyAlignment="1">
      <alignment horizontal="center"/>
    </xf>
    <xf numFmtId="4" fontId="0" fillId="0" borderId="0" xfId="0" applyNumberFormat="1" applyFont="1"/>
    <xf numFmtId="2" fontId="0" fillId="0" borderId="0" xfId="0" applyNumberFormat="1" applyFont="1"/>
    <xf numFmtId="2" fontId="0" fillId="0" borderId="1" xfId="0" applyNumberFormat="1" applyFont="1" applyBorder="1"/>
    <xf numFmtId="49" fontId="4" fillId="0" borderId="22" xfId="0" applyNumberFormat="1" applyFont="1" applyBorder="1"/>
    <xf numFmtId="0" fontId="4" fillId="0" borderId="22" xfId="0" applyFont="1" applyBorder="1"/>
    <xf numFmtId="49" fontId="3" fillId="0" borderId="16" xfId="0" applyNumberFormat="1" applyFont="1" applyBorder="1"/>
    <xf numFmtId="49" fontId="3" fillId="0" borderId="23" xfId="0" applyNumberFormat="1" applyFont="1" applyBorder="1"/>
    <xf numFmtId="0" fontId="3" fillId="0" borderId="25" xfId="0" applyFont="1" applyBorder="1"/>
    <xf numFmtId="0" fontId="0" fillId="0" borderId="0" xfId="0" applyBorder="1"/>
    <xf numFmtId="2" fontId="1" fillId="0" borderId="0" xfId="0" applyNumberFormat="1" applyFont="1" applyBorder="1"/>
    <xf numFmtId="4" fontId="1" fillId="0" borderId="18" xfId="0" applyNumberFormat="1" applyFont="1" applyBorder="1"/>
    <xf numFmtId="49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49" fontId="0" fillId="0" borderId="0" xfId="0" applyNumberFormat="1"/>
    <xf numFmtId="49" fontId="1" fillId="3" borderId="1" xfId="0" applyNumberFormat="1" applyFont="1" applyFill="1" applyBorder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0" fillId="0" borderId="1" xfId="0" applyFill="1" applyBorder="1"/>
    <xf numFmtId="49" fontId="1" fillId="5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0" fontId="0" fillId="0" borderId="0" xfId="0" applyFont="1" applyBorder="1"/>
    <xf numFmtId="4" fontId="0" fillId="0" borderId="0" xfId="0" applyNumberFormat="1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49" fontId="0" fillId="0" borderId="0" xfId="0" applyNumberFormat="1" applyFont="1" applyBorder="1"/>
    <xf numFmtId="0" fontId="0" fillId="3" borderId="1" xfId="0" applyFont="1" applyFill="1" applyBorder="1"/>
    <xf numFmtId="49" fontId="0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1" fillId="3" borderId="2" xfId="0" applyFont="1" applyFill="1" applyBorder="1"/>
    <xf numFmtId="4" fontId="0" fillId="3" borderId="1" xfId="0" applyNumberFormat="1" applyFont="1" applyFill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4" fontId="0" fillId="0" borderId="1" xfId="0" applyNumberFormat="1" applyFont="1" applyFill="1" applyBorder="1" applyAlignment="1">
      <alignment horizontal="right"/>
    </xf>
    <xf numFmtId="4" fontId="1" fillId="3" borderId="2" xfId="0" applyNumberFormat="1" applyFont="1" applyFill="1" applyBorder="1" applyAlignment="1">
      <alignment horizontal="right"/>
    </xf>
    <xf numFmtId="0" fontId="1" fillId="0" borderId="1" xfId="0" applyFont="1" applyBorder="1"/>
    <xf numFmtId="49" fontId="1" fillId="0" borderId="0" xfId="0" applyNumberFormat="1" applyFont="1"/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0" fillId="0" borderId="1" xfId="0" applyFont="1" applyBorder="1" applyAlignment="1"/>
    <xf numFmtId="0" fontId="0" fillId="6" borderId="1" xfId="0" applyFill="1" applyBorder="1"/>
    <xf numFmtId="4" fontId="0" fillId="6" borderId="1" xfId="0" applyNumberFormat="1" applyFill="1" applyBorder="1"/>
    <xf numFmtId="3" fontId="0" fillId="0" borderId="0" xfId="0" applyNumberFormat="1"/>
    <xf numFmtId="3" fontId="4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right"/>
    </xf>
    <xf numFmtId="3" fontId="0" fillId="6" borderId="1" xfId="0" applyNumberFormat="1" applyFill="1" applyBorder="1"/>
    <xf numFmtId="3" fontId="0" fillId="0" borderId="1" xfId="0" applyNumberFormat="1" applyBorder="1"/>
    <xf numFmtId="3" fontId="0" fillId="3" borderId="1" xfId="0" applyNumberFormat="1" applyFill="1" applyBorder="1"/>
    <xf numFmtId="3" fontId="0" fillId="2" borderId="1" xfId="0" applyNumberFormat="1" applyFill="1" applyBorder="1"/>
    <xf numFmtId="3" fontId="1" fillId="4" borderId="1" xfId="0" applyNumberFormat="1" applyFont="1" applyFill="1" applyBorder="1"/>
    <xf numFmtId="3" fontId="1" fillId="5" borderId="2" xfId="0" applyNumberFormat="1" applyFont="1" applyFill="1" applyBorder="1"/>
    <xf numFmtId="0" fontId="0" fillId="6" borderId="1" xfId="0" applyFont="1" applyFill="1" applyBorder="1"/>
    <xf numFmtId="3" fontId="0" fillId="6" borderId="1" xfId="0" applyNumberFormat="1" applyFont="1" applyFill="1" applyBorder="1"/>
    <xf numFmtId="3" fontId="0" fillId="2" borderId="1" xfId="0" applyNumberFormat="1" applyFont="1" applyFill="1" applyBorder="1"/>
    <xf numFmtId="0" fontId="0" fillId="0" borderId="1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7" borderId="1" xfId="0" applyFill="1" applyBorder="1"/>
    <xf numFmtId="4" fontId="0" fillId="7" borderId="1" xfId="0" applyNumberFormat="1" applyFill="1" applyBorder="1"/>
    <xf numFmtId="0" fontId="0" fillId="7" borderId="1" xfId="0" applyFont="1" applyFill="1" applyBorder="1"/>
    <xf numFmtId="4" fontId="0" fillId="7" borderId="1" xfId="0" applyNumberFormat="1" applyFont="1" applyFill="1" applyBorder="1"/>
    <xf numFmtId="3" fontId="1" fillId="0" borderId="1" xfId="0" applyNumberFormat="1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" fontId="0" fillId="0" borderId="24" xfId="0" applyNumberFormat="1" applyBorder="1"/>
    <xf numFmtId="4" fontId="0" fillId="0" borderId="19" xfId="0" applyNumberFormat="1" applyBorder="1"/>
    <xf numFmtId="0" fontId="0" fillId="0" borderId="0" xfId="0" applyBorder="1"/>
    <xf numFmtId="4" fontId="0" fillId="0" borderId="1" xfId="0" applyNumberFormat="1" applyBorder="1"/>
    <xf numFmtId="0" fontId="3" fillId="0" borderId="1" xfId="0" applyFont="1" applyBorder="1"/>
    <xf numFmtId="49" fontId="3" fillId="0" borderId="1" xfId="0" applyNumberFormat="1" applyFont="1" applyBorder="1"/>
    <xf numFmtId="4" fontId="1" fillId="0" borderId="3" xfId="0" applyNumberFormat="1" applyFont="1" applyBorder="1"/>
    <xf numFmtId="4" fontId="1" fillId="0" borderId="5" xfId="0" applyNumberFormat="1" applyFont="1" applyBorder="1"/>
    <xf numFmtId="4" fontId="1" fillId="0" borderId="2" xfId="0" applyNumberFormat="1" applyFont="1" applyBorder="1"/>
    <xf numFmtId="2" fontId="0" fillId="0" borderId="1" xfId="0" applyNumberFormat="1" applyBorder="1"/>
    <xf numFmtId="3" fontId="1" fillId="0" borderId="17" xfId="0" applyNumberFormat="1" applyFont="1" applyBorder="1"/>
    <xf numFmtId="2" fontId="0" fillId="0" borderId="0" xfId="0" applyNumberFormat="1" applyBorder="1"/>
    <xf numFmtId="4" fontId="0" fillId="0" borderId="0" xfId="0" applyNumberFormat="1" applyBorder="1"/>
    <xf numFmtId="0" fontId="0" fillId="0" borderId="0" xfId="0" applyBorder="1"/>
    <xf numFmtId="3" fontId="1" fillId="0" borderId="16" xfId="0" applyNumberFormat="1" applyFont="1" applyBorder="1"/>
    <xf numFmtId="4" fontId="0" fillId="0" borderId="26" xfId="0" applyNumberFormat="1" applyBorder="1"/>
    <xf numFmtId="2" fontId="4" fillId="0" borderId="0" xfId="0" applyNumberFormat="1" applyFont="1" applyBorder="1" applyAlignment="1">
      <alignment horizontal="center"/>
    </xf>
    <xf numFmtId="2" fontId="0" fillId="0" borderId="0" xfId="0" applyNumberFormat="1" applyFont="1" applyBorder="1"/>
    <xf numFmtId="2" fontId="4" fillId="0" borderId="0" xfId="0" applyNumberFormat="1" applyFont="1" applyBorder="1"/>
    <xf numFmtId="2" fontId="1" fillId="0" borderId="1" xfId="0" applyNumberFormat="1" applyFont="1" applyBorder="1"/>
    <xf numFmtId="3" fontId="1" fillId="0" borderId="24" xfId="0" applyNumberFormat="1" applyFont="1" applyFill="1" applyBorder="1" applyAlignment="1">
      <alignment horizontal="center"/>
    </xf>
    <xf numFmtId="2" fontId="5" fillId="10" borderId="1" xfId="3" applyNumberFormat="1" applyBorder="1"/>
    <xf numFmtId="2" fontId="5" fillId="9" borderId="1" xfId="2" applyNumberFormat="1" applyBorder="1"/>
    <xf numFmtId="2" fontId="5" fillId="8" borderId="1" xfId="1" applyNumberFormat="1" applyBorder="1"/>
    <xf numFmtId="2" fontId="1" fillId="0" borderId="1" xfId="0" applyNumberFormat="1" applyFont="1" applyBorder="1" applyAlignment="1">
      <alignment horizontal="center"/>
    </xf>
    <xf numFmtId="2" fontId="5" fillId="8" borderId="1" xfId="1" applyNumberFormat="1" applyBorder="1" applyAlignment="1">
      <alignment horizontal="center"/>
    </xf>
    <xf numFmtId="2" fontId="5" fillId="9" borderId="1" xfId="2" applyNumberFormat="1" applyBorder="1" applyAlignment="1">
      <alignment horizontal="center"/>
    </xf>
    <xf numFmtId="2" fontId="5" fillId="10" borderId="1" xfId="3" applyNumberFormat="1" applyBorder="1" applyAlignment="1">
      <alignment horizontal="center"/>
    </xf>
    <xf numFmtId="0" fontId="5" fillId="10" borderId="1" xfId="3" applyBorder="1" applyAlignment="1">
      <alignment horizontal="center"/>
    </xf>
    <xf numFmtId="2" fontId="5" fillId="0" borderId="1" xfId="4">
      <alignment horizontal="center"/>
    </xf>
    <xf numFmtId="49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4" fontId="1" fillId="3" borderId="1" xfId="0" applyNumberFormat="1" applyFont="1" applyFill="1" applyBorder="1" applyAlignment="1">
      <alignment horizontal="right"/>
    </xf>
    <xf numFmtId="4" fontId="3" fillId="0" borderId="19" xfId="0" applyNumberFormat="1" applyFont="1" applyBorder="1"/>
    <xf numFmtId="2" fontId="5" fillId="0" borderId="0" xfId="4" applyBorder="1">
      <alignment horizontal="center"/>
    </xf>
    <xf numFmtId="2" fontId="1" fillId="9" borderId="1" xfId="2" applyNumberFormat="1" applyFont="1" applyBorder="1" applyAlignment="1">
      <alignment horizontal="center"/>
    </xf>
    <xf numFmtId="2" fontId="1" fillId="5" borderId="1" xfId="3" applyNumberFormat="1" applyFont="1" applyFill="1" applyBorder="1" applyAlignment="1">
      <alignment horizontal="center"/>
    </xf>
    <xf numFmtId="2" fontId="5" fillId="0" borderId="1" xfId="4" applyAlignment="1">
      <alignment horizontal="right"/>
    </xf>
    <xf numFmtId="2" fontId="1" fillId="11" borderId="1" xfId="3" applyNumberFormat="1" applyFont="1" applyFill="1" applyBorder="1" applyAlignment="1">
      <alignment horizontal="center"/>
    </xf>
    <xf numFmtId="2" fontId="1" fillId="11" borderId="1" xfId="2" applyNumberFormat="1" applyFont="1" applyFill="1" applyBorder="1" applyAlignment="1">
      <alignment horizontal="center"/>
    </xf>
    <xf numFmtId="2" fontId="1" fillId="10" borderId="1" xfId="3" applyNumberFormat="1" applyFont="1" applyBorder="1"/>
    <xf numFmtId="2" fontId="0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16" fontId="4" fillId="0" borderId="1" xfId="0" applyNumberFormat="1" applyFont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9" xfId="0" applyNumberFormat="1" applyFon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49" fontId="3" fillId="0" borderId="27" xfId="0" applyNumberFormat="1" applyFont="1" applyBorder="1"/>
    <xf numFmtId="49" fontId="3" fillId="0" borderId="21" xfId="0" applyNumberFormat="1" applyFont="1" applyBorder="1"/>
    <xf numFmtId="0" fontId="3" fillId="0" borderId="28" xfId="0" applyFont="1" applyBorder="1"/>
    <xf numFmtId="4" fontId="8" fillId="0" borderId="1" xfId="0" applyNumberFormat="1" applyFont="1" applyBorder="1" applyAlignment="1">
      <alignment horizontal="center"/>
    </xf>
    <xf numFmtId="4" fontId="0" fillId="0" borderId="14" xfId="0" applyNumberFormat="1" applyBorder="1"/>
    <xf numFmtId="4" fontId="0" fillId="0" borderId="16" xfId="0" applyNumberFormat="1" applyBorder="1"/>
    <xf numFmtId="4" fontId="0" fillId="0" borderId="12" xfId="0" applyNumberFormat="1" applyBorder="1"/>
    <xf numFmtId="4" fontId="1" fillId="0" borderId="29" xfId="0" applyNumberFormat="1" applyFont="1" applyBorder="1"/>
    <xf numFmtId="4" fontId="1" fillId="0" borderId="12" xfId="0" applyNumberFormat="1" applyFont="1" applyBorder="1"/>
    <xf numFmtId="2" fontId="3" fillId="0" borderId="0" xfId="0" applyNumberFormat="1" applyFont="1"/>
    <xf numFmtId="1" fontId="9" fillId="0" borderId="14" xfId="0" applyNumberFormat="1" applyFont="1" applyBorder="1" applyAlignment="1">
      <alignment horizontal="center"/>
    </xf>
    <xf numFmtId="1" fontId="9" fillId="0" borderId="19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21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26" xfId="0" applyNumberFormat="1" applyFont="1" applyBorder="1" applyAlignment="1">
      <alignment horizontal="center"/>
    </xf>
    <xf numFmtId="1" fontId="3" fillId="0" borderId="19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9" fillId="0" borderId="22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</cellXfs>
  <cellStyles count="5">
    <cellStyle name="20% - Isticanje3" xfId="1" builtinId="38"/>
    <cellStyle name="40% - Isticanje3" xfId="2" builtinId="39"/>
    <cellStyle name="60% - Isticanje3" xfId="3" builtinId="40"/>
    <cellStyle name="Normalno" xfId="0" builtinId="0"/>
    <cellStyle name="Stil 1" xfId="4" xr:uid="{841C3541-DA74-47FC-A4C4-B89A482E59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3"/>
  <sheetViews>
    <sheetView tabSelected="1" workbookViewId="0">
      <selection activeCell="F83" sqref="F83"/>
    </sheetView>
  </sheetViews>
  <sheetFormatPr defaultRowHeight="15" x14ac:dyDescent="0.25"/>
  <cols>
    <col min="1" max="1" width="41.140625" style="69" customWidth="1"/>
    <col min="2" max="2" width="13" style="69" customWidth="1"/>
    <col min="3" max="4" width="13.7109375" style="69" customWidth="1"/>
    <col min="5" max="5" width="13.140625" style="69" customWidth="1"/>
    <col min="6" max="6" width="12.7109375" style="23" customWidth="1"/>
    <col min="7" max="7" width="9.140625" style="69"/>
    <col min="8" max="8" width="21.28515625" style="69" customWidth="1"/>
    <col min="9" max="16384" width="9.140625" style="69"/>
  </cols>
  <sheetData>
    <row r="1" spans="1:8" ht="26.25" x14ac:dyDescent="0.4">
      <c r="E1" s="199"/>
      <c r="H1" s="71"/>
    </row>
    <row r="2" spans="1:8" ht="18.75" x14ac:dyDescent="0.3">
      <c r="C2" s="89"/>
      <c r="D2" s="89"/>
      <c r="E2" s="89"/>
      <c r="H2" s="72"/>
    </row>
    <row r="7" spans="1:8" x14ac:dyDescent="0.25">
      <c r="A7" s="69" t="s">
        <v>808</v>
      </c>
    </row>
    <row r="8" spans="1:8" x14ac:dyDescent="0.25">
      <c r="A8" s="69" t="s">
        <v>807</v>
      </c>
    </row>
    <row r="9" spans="1:8" x14ac:dyDescent="0.25">
      <c r="A9" s="71" t="s">
        <v>809</v>
      </c>
    </row>
    <row r="15" spans="1:8" x14ac:dyDescent="0.25">
      <c r="B15" s="1" t="s">
        <v>810</v>
      </c>
      <c r="F15" s="26"/>
    </row>
    <row r="16" spans="1:8" x14ac:dyDescent="0.25">
      <c r="B16" s="1" t="s">
        <v>811</v>
      </c>
      <c r="F16" s="26"/>
    </row>
    <row r="19" spans="1:10" s="2" customFormat="1" ht="15.75" x14ac:dyDescent="0.25">
      <c r="A19" s="76" t="s">
        <v>566</v>
      </c>
      <c r="B19" s="74" t="s">
        <v>9</v>
      </c>
      <c r="C19" s="74" t="s">
        <v>802</v>
      </c>
      <c r="D19" s="74" t="s">
        <v>9</v>
      </c>
      <c r="H19"/>
      <c r="I19"/>
      <c r="J19"/>
    </row>
    <row r="20" spans="1:10" s="2" customFormat="1" x14ac:dyDescent="0.25">
      <c r="A20" s="73"/>
      <c r="B20" s="75" t="s">
        <v>786</v>
      </c>
      <c r="C20" s="75" t="s">
        <v>786</v>
      </c>
      <c r="D20" s="75" t="s">
        <v>812</v>
      </c>
      <c r="H20"/>
      <c r="I20"/>
      <c r="J20"/>
    </row>
    <row r="21" spans="1:10" x14ac:dyDescent="0.25">
      <c r="A21" s="78" t="s">
        <v>567</v>
      </c>
      <c r="B21" s="189">
        <v>34649950</v>
      </c>
      <c r="C21" s="189">
        <v>29727100</v>
      </c>
      <c r="D21" s="189">
        <v>74603900</v>
      </c>
      <c r="H21"/>
      <c r="I21"/>
      <c r="J21"/>
    </row>
    <row r="22" spans="1:10" x14ac:dyDescent="0.25">
      <c r="A22" s="78" t="s">
        <v>568</v>
      </c>
      <c r="B22" s="85">
        <v>900050</v>
      </c>
      <c r="C22" s="85">
        <v>380333</v>
      </c>
      <c r="D22" s="85">
        <v>900100</v>
      </c>
      <c r="H22"/>
      <c r="I22"/>
      <c r="J22"/>
    </row>
    <row r="23" spans="1:10" x14ac:dyDescent="0.25">
      <c r="A23" s="77" t="s">
        <v>569</v>
      </c>
      <c r="B23" s="58">
        <f>+B21+B22</f>
        <v>35550000</v>
      </c>
      <c r="C23" s="58">
        <f>+C21+C22</f>
        <v>30107433</v>
      </c>
      <c r="D23" s="58">
        <f>+D21+D22</f>
        <v>75504000</v>
      </c>
      <c r="H23"/>
      <c r="I23"/>
      <c r="J23"/>
    </row>
    <row r="24" spans="1:10" x14ac:dyDescent="0.25">
      <c r="A24" s="78" t="s">
        <v>570</v>
      </c>
      <c r="B24" s="85">
        <v>28538032</v>
      </c>
      <c r="C24" s="85">
        <v>25597564</v>
      </c>
      <c r="D24" s="85">
        <v>35609527</v>
      </c>
      <c r="H24"/>
      <c r="I24"/>
      <c r="J24"/>
    </row>
    <row r="25" spans="1:10" x14ac:dyDescent="0.25">
      <c r="A25" s="79" t="s">
        <v>571</v>
      </c>
      <c r="B25" s="85">
        <v>4426564</v>
      </c>
      <c r="C25" s="85">
        <v>2874209</v>
      </c>
      <c r="D25" s="85">
        <v>39587375</v>
      </c>
      <c r="H25"/>
      <c r="I25"/>
      <c r="J25"/>
    </row>
    <row r="26" spans="1:10" x14ac:dyDescent="0.25">
      <c r="A26" s="77" t="s">
        <v>572</v>
      </c>
      <c r="B26" s="55">
        <f>+B24+B25</f>
        <v>32964596</v>
      </c>
      <c r="C26" s="55">
        <f>+C24+C25</f>
        <v>28471773</v>
      </c>
      <c r="D26" s="55">
        <f>+D24+D25</f>
        <v>75196902</v>
      </c>
      <c r="H26"/>
      <c r="I26"/>
      <c r="J26"/>
    </row>
    <row r="27" spans="1:10" x14ac:dyDescent="0.25">
      <c r="A27" s="80" t="s">
        <v>573</v>
      </c>
      <c r="B27" s="55">
        <f>+B23-B26</f>
        <v>2585404</v>
      </c>
      <c r="C27" s="55">
        <f>+C23-C26</f>
        <v>1635660</v>
      </c>
      <c r="D27" s="55">
        <f>+D23-D26</f>
        <v>307098</v>
      </c>
      <c r="H27"/>
      <c r="I27"/>
      <c r="J27"/>
    </row>
    <row r="28" spans="1:10" x14ac:dyDescent="0.25">
      <c r="B28" s="86"/>
      <c r="C28" s="23"/>
      <c r="D28" s="23"/>
      <c r="H28"/>
      <c r="I28"/>
      <c r="J28"/>
    </row>
    <row r="29" spans="1:10" x14ac:dyDescent="0.25">
      <c r="A29" s="81" t="s">
        <v>574</v>
      </c>
      <c r="B29" s="55">
        <v>-1990404</v>
      </c>
      <c r="C29" s="55">
        <v>-2085060</v>
      </c>
      <c r="D29" s="55">
        <v>-357098</v>
      </c>
      <c r="H29"/>
      <c r="I29"/>
      <c r="J29"/>
    </row>
    <row r="30" spans="1:10" x14ac:dyDescent="0.25">
      <c r="B30" s="86"/>
      <c r="C30" s="86"/>
      <c r="D30" s="86"/>
      <c r="H30"/>
      <c r="I30"/>
      <c r="J30"/>
    </row>
    <row r="31" spans="1:10" ht="15.75" x14ac:dyDescent="0.25">
      <c r="A31" s="15" t="s">
        <v>575</v>
      </c>
      <c r="B31" s="86"/>
      <c r="C31" s="86"/>
      <c r="D31" s="86"/>
      <c r="H31"/>
      <c r="I31"/>
      <c r="J31"/>
    </row>
    <row r="32" spans="1:10" x14ac:dyDescent="0.25">
      <c r="A32" s="79" t="s">
        <v>576</v>
      </c>
      <c r="B32" s="85">
        <v>50000</v>
      </c>
      <c r="C32" s="85">
        <v>0</v>
      </c>
      <c r="D32" s="85">
        <v>50000</v>
      </c>
      <c r="H32"/>
      <c r="I32"/>
      <c r="J32"/>
    </row>
    <row r="33" spans="1:10" x14ac:dyDescent="0.25">
      <c r="A33" s="79" t="s">
        <v>577</v>
      </c>
      <c r="B33" s="85">
        <v>645000</v>
      </c>
      <c r="C33" s="85">
        <v>644103</v>
      </c>
      <c r="D33" s="85">
        <v>0</v>
      </c>
      <c r="H33"/>
      <c r="I33"/>
      <c r="J33"/>
    </row>
    <row r="34" spans="1:10" x14ac:dyDescent="0.25">
      <c r="A34" s="81" t="s">
        <v>578</v>
      </c>
      <c r="B34" s="55">
        <f>+B32-B33</f>
        <v>-595000</v>
      </c>
      <c r="C34" s="55">
        <f>+C32-C33</f>
        <v>-644103</v>
      </c>
      <c r="D34" s="55">
        <f>+D32-D33</f>
        <v>50000</v>
      </c>
      <c r="H34"/>
      <c r="I34"/>
      <c r="J34"/>
    </row>
    <row r="35" spans="1:10" x14ac:dyDescent="0.25">
      <c r="B35" s="36"/>
      <c r="C35" s="86"/>
      <c r="D35" s="86"/>
      <c r="H35"/>
      <c r="I35"/>
      <c r="J35"/>
    </row>
    <row r="36" spans="1:10" x14ac:dyDescent="0.25">
      <c r="B36" s="84"/>
      <c r="C36" s="23"/>
      <c r="D36" s="23"/>
      <c r="H36"/>
      <c r="I36"/>
      <c r="J36"/>
    </row>
    <row r="37" spans="1:10" s="71" customFormat="1" x14ac:dyDescent="0.25">
      <c r="A37" s="82" t="s">
        <v>579</v>
      </c>
      <c r="B37" s="87"/>
      <c r="C37" s="54"/>
      <c r="D37" s="54"/>
      <c r="H37"/>
      <c r="I37"/>
      <c r="J37"/>
    </row>
    <row r="38" spans="1:10" s="71" customFormat="1" x14ac:dyDescent="0.25">
      <c r="A38" s="83" t="s">
        <v>574</v>
      </c>
      <c r="B38" s="88">
        <f>+B27+B29+B34</f>
        <v>0</v>
      </c>
      <c r="C38" s="88">
        <f>+C27+C29+C34</f>
        <v>-1093503</v>
      </c>
      <c r="D38" s="88">
        <f>+D27+D29+D34</f>
        <v>0</v>
      </c>
      <c r="H38"/>
      <c r="I38"/>
      <c r="J38"/>
    </row>
    <row r="39" spans="1:10" x14ac:dyDescent="0.25">
      <c r="B39" s="84"/>
      <c r="C39" s="84"/>
      <c r="D39" s="84"/>
      <c r="E39" s="84"/>
    </row>
    <row r="56" spans="1:2" x14ac:dyDescent="0.25">
      <c r="A56" s="69" t="s">
        <v>813</v>
      </c>
    </row>
    <row r="57" spans="1:2" x14ac:dyDescent="0.25">
      <c r="B57" s="71" t="s">
        <v>0</v>
      </c>
    </row>
    <row r="60" spans="1:2" x14ac:dyDescent="0.25">
      <c r="A60" s="71" t="s">
        <v>814</v>
      </c>
    </row>
    <row r="61" spans="1:2" x14ac:dyDescent="0.25">
      <c r="A61" s="69" t="s">
        <v>815</v>
      </c>
    </row>
    <row r="62" spans="1:2" x14ac:dyDescent="0.25">
      <c r="A62" s="69" t="s">
        <v>816</v>
      </c>
    </row>
    <row r="71" spans="1:8" x14ac:dyDescent="0.25">
      <c r="B71" s="70" t="s">
        <v>1</v>
      </c>
      <c r="F71" s="26"/>
    </row>
    <row r="72" spans="1:8" x14ac:dyDescent="0.25">
      <c r="B72" s="70" t="s">
        <v>2</v>
      </c>
      <c r="F72" s="26"/>
    </row>
    <row r="73" spans="1:8" x14ac:dyDescent="0.25">
      <c r="B73" s="70" t="s">
        <v>3</v>
      </c>
      <c r="F73" s="26"/>
    </row>
    <row r="77" spans="1:8" x14ac:dyDescent="0.25">
      <c r="A77" s="2" t="s">
        <v>817</v>
      </c>
      <c r="G77" s="70"/>
      <c r="H77" s="70"/>
    </row>
    <row r="78" spans="1:8" x14ac:dyDescent="0.25">
      <c r="A78" s="2" t="s">
        <v>818</v>
      </c>
      <c r="G78" s="70"/>
      <c r="H78" s="70"/>
    </row>
    <row r="79" spans="1:8" x14ac:dyDescent="0.25">
      <c r="D79" s="1"/>
      <c r="G79" s="70"/>
      <c r="H79" s="70"/>
    </row>
    <row r="80" spans="1:8" x14ac:dyDescent="0.25">
      <c r="D80" s="1"/>
      <c r="G80" s="70"/>
      <c r="H80" s="70"/>
    </row>
    <row r="81" spans="4:4" x14ac:dyDescent="0.25">
      <c r="D81" s="1" t="s">
        <v>819</v>
      </c>
    </row>
    <row r="82" spans="4:4" x14ac:dyDescent="0.25">
      <c r="D82" s="1" t="s">
        <v>4</v>
      </c>
    </row>
    <row r="83" spans="4:4" x14ac:dyDescent="0.25">
      <c r="D83" s="1" t="s">
        <v>820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3"/>
  <sheetViews>
    <sheetView topLeftCell="A127" workbookViewId="0">
      <selection activeCell="A130" sqref="A130:XFD143"/>
    </sheetView>
  </sheetViews>
  <sheetFormatPr defaultRowHeight="15" x14ac:dyDescent="0.25"/>
  <cols>
    <col min="1" max="1" width="7.140625" style="4" customWidth="1"/>
    <col min="2" max="2" width="57.42578125" customWidth="1"/>
    <col min="3" max="3" width="10.85546875" style="135" customWidth="1"/>
    <col min="4" max="5" width="13.28515625" style="135" customWidth="1"/>
    <col min="6" max="6" width="11.7109375" style="135" customWidth="1"/>
    <col min="7" max="7" width="12" style="135" customWidth="1"/>
    <col min="8" max="8" width="9.85546875" customWidth="1"/>
    <col min="9" max="9" width="9.5703125" customWidth="1"/>
    <col min="10" max="10" width="9.42578125" customWidth="1"/>
    <col min="11" max="11" width="9.85546875" customWidth="1"/>
  </cols>
  <sheetData>
    <row r="1" spans="1:9" x14ac:dyDescent="0.25">
      <c r="A1" s="4" t="s">
        <v>5</v>
      </c>
    </row>
    <row r="2" spans="1:9" x14ac:dyDescent="0.25">
      <c r="A2" s="4" t="s">
        <v>6</v>
      </c>
    </row>
    <row r="3" spans="1:9" x14ac:dyDescent="0.25">
      <c r="A3" s="4" t="s">
        <v>7</v>
      </c>
    </row>
    <row r="4" spans="1:9" ht="15.75" x14ac:dyDescent="0.25">
      <c r="B4" s="16" t="s">
        <v>823</v>
      </c>
    </row>
    <row r="7" spans="1:9" s="1" customFormat="1" x14ac:dyDescent="0.25">
      <c r="A7" s="5" t="s">
        <v>8</v>
      </c>
      <c r="B7" s="5" t="s">
        <v>42</v>
      </c>
      <c r="C7" s="136" t="s">
        <v>742</v>
      </c>
      <c r="D7" s="136" t="s">
        <v>743</v>
      </c>
      <c r="E7" s="136" t="s">
        <v>821</v>
      </c>
      <c r="F7" s="28" t="s">
        <v>583</v>
      </c>
      <c r="G7" s="28" t="s">
        <v>582</v>
      </c>
      <c r="H7"/>
      <c r="I7"/>
    </row>
    <row r="8" spans="1:9" s="1" customFormat="1" x14ac:dyDescent="0.25">
      <c r="A8" s="5">
        <v>1</v>
      </c>
      <c r="B8" s="5">
        <v>2</v>
      </c>
      <c r="C8" s="90">
        <v>3</v>
      </c>
      <c r="D8" s="90">
        <v>4</v>
      </c>
      <c r="E8" s="90">
        <v>5</v>
      </c>
      <c r="F8" s="5">
        <v>6</v>
      </c>
      <c r="G8" s="5">
        <v>7</v>
      </c>
      <c r="H8"/>
      <c r="I8"/>
    </row>
    <row r="9" spans="1:9" s="131" customFormat="1" x14ac:dyDescent="0.25">
      <c r="A9" s="122">
        <v>6111</v>
      </c>
      <c r="B9" s="132" t="s">
        <v>654</v>
      </c>
      <c r="C9" s="137"/>
      <c r="D9" s="137">
        <v>17401787</v>
      </c>
      <c r="E9" s="137"/>
      <c r="F9" s="180"/>
      <c r="G9" s="5"/>
      <c r="H9"/>
      <c r="I9"/>
    </row>
    <row r="10" spans="1:9" s="131" customFormat="1" x14ac:dyDescent="0.25">
      <c r="A10" s="122">
        <v>6113</v>
      </c>
      <c r="B10" s="132" t="s">
        <v>655</v>
      </c>
      <c r="C10" s="137"/>
      <c r="D10" s="137">
        <v>0</v>
      </c>
      <c r="E10" s="137"/>
      <c r="F10" s="180"/>
      <c r="G10" s="5"/>
      <c r="H10"/>
      <c r="I10"/>
    </row>
    <row r="11" spans="1:9" s="131" customFormat="1" x14ac:dyDescent="0.25">
      <c r="A11" s="122">
        <v>6114</v>
      </c>
      <c r="B11" s="132" t="s">
        <v>656</v>
      </c>
      <c r="C11" s="137"/>
      <c r="D11" s="137">
        <v>1332</v>
      </c>
      <c r="E11" s="137"/>
      <c r="F11" s="180"/>
      <c r="G11" s="5"/>
      <c r="H11"/>
      <c r="I11"/>
    </row>
    <row r="12" spans="1:9" s="131" customFormat="1" x14ac:dyDescent="0.25">
      <c r="A12" s="122">
        <v>6117</v>
      </c>
      <c r="B12" s="132" t="s">
        <v>657</v>
      </c>
      <c r="C12" s="137"/>
      <c r="D12" s="137">
        <v>944928</v>
      </c>
      <c r="E12" s="137"/>
      <c r="F12" s="180"/>
      <c r="G12" s="5"/>
      <c r="H12"/>
      <c r="I12"/>
    </row>
    <row r="13" spans="1:9" x14ac:dyDescent="0.25">
      <c r="A13" s="204">
        <v>611</v>
      </c>
      <c r="B13" s="133" t="s">
        <v>10</v>
      </c>
      <c r="C13" s="138">
        <v>17938400</v>
      </c>
      <c r="D13" s="138">
        <v>16458191</v>
      </c>
      <c r="E13" s="138">
        <v>18000000</v>
      </c>
      <c r="F13" s="181">
        <f>E13/C13*100</f>
        <v>100.3433974044508</v>
      </c>
      <c r="G13" s="181">
        <f>E13/D13*100</f>
        <v>109.36803443343197</v>
      </c>
    </row>
    <row r="14" spans="1:9" x14ac:dyDescent="0.25">
      <c r="A14" s="205">
        <v>6131</v>
      </c>
      <c r="B14" s="17" t="s">
        <v>658</v>
      </c>
      <c r="C14" s="141"/>
      <c r="D14" s="141">
        <v>48641</v>
      </c>
      <c r="E14" s="141"/>
      <c r="F14" s="180"/>
      <c r="G14" s="180"/>
    </row>
    <row r="15" spans="1:9" x14ac:dyDescent="0.25">
      <c r="A15" s="205">
        <v>6134</v>
      </c>
      <c r="B15" s="17" t="s">
        <v>659</v>
      </c>
      <c r="C15" s="141"/>
      <c r="D15" s="141">
        <v>632613</v>
      </c>
      <c r="E15" s="141"/>
      <c r="F15" s="180"/>
      <c r="G15" s="180"/>
    </row>
    <row r="16" spans="1:9" x14ac:dyDescent="0.25">
      <c r="A16" s="204">
        <v>613</v>
      </c>
      <c r="B16" s="133" t="s">
        <v>12</v>
      </c>
      <c r="C16" s="138">
        <v>700000</v>
      </c>
      <c r="D16" s="138">
        <f>SUM(D14:D15)</f>
        <v>681254</v>
      </c>
      <c r="E16" s="138">
        <v>700000</v>
      </c>
      <c r="F16" s="181">
        <f>E16/C16*100</f>
        <v>100</v>
      </c>
      <c r="G16" s="181">
        <f>E16/D16*100</f>
        <v>102.75169026530486</v>
      </c>
    </row>
    <row r="17" spans="1:9" x14ac:dyDescent="0.25">
      <c r="A17" s="205">
        <v>6142</v>
      </c>
      <c r="B17" s="17" t="s">
        <v>660</v>
      </c>
      <c r="C17" s="141"/>
      <c r="D17" s="141">
        <v>173925</v>
      </c>
      <c r="E17" s="141"/>
      <c r="F17" s="180"/>
      <c r="G17" s="180"/>
    </row>
    <row r="18" spans="1:9" x14ac:dyDescent="0.25">
      <c r="A18" s="205">
        <v>6145</v>
      </c>
      <c r="B18" s="17" t="s">
        <v>661</v>
      </c>
      <c r="C18" s="141"/>
      <c r="D18" s="141">
        <v>3742</v>
      </c>
      <c r="E18" s="141"/>
      <c r="F18" s="180"/>
      <c r="G18" s="180"/>
    </row>
    <row r="19" spans="1:9" x14ac:dyDescent="0.25">
      <c r="A19" s="206">
        <v>614</v>
      </c>
      <c r="B19" s="144" t="s">
        <v>13</v>
      </c>
      <c r="C19" s="145">
        <v>250000</v>
      </c>
      <c r="D19" s="145">
        <f>SUM(D17:D18)</f>
        <v>177667</v>
      </c>
      <c r="E19" s="145">
        <v>250000</v>
      </c>
      <c r="F19" s="181">
        <f>E19/C19*100</f>
        <v>100</v>
      </c>
      <c r="G19" s="181">
        <f>E19/D19*100</f>
        <v>140.7126815897156</v>
      </c>
    </row>
    <row r="20" spans="1:9" x14ac:dyDescent="0.25">
      <c r="A20" s="207">
        <v>61</v>
      </c>
      <c r="B20" s="9" t="s">
        <v>14</v>
      </c>
      <c r="C20" s="140">
        <f>+C13+C16+C19</f>
        <v>18888400</v>
      </c>
      <c r="D20" s="140">
        <f>+D13+D16+D19</f>
        <v>17317112</v>
      </c>
      <c r="E20" s="140">
        <f>+E13+E16+E19</f>
        <v>18950000</v>
      </c>
      <c r="F20" s="182">
        <f>E20/C20*100</f>
        <v>100.32612608796934</v>
      </c>
      <c r="G20" s="182">
        <f>E20/D20*100</f>
        <v>109.42933209648353</v>
      </c>
    </row>
    <row r="21" spans="1:9" x14ac:dyDescent="0.25">
      <c r="A21" s="207">
        <v>632</v>
      </c>
      <c r="B21" s="9" t="s">
        <v>744</v>
      </c>
      <c r="C21" s="140">
        <v>200000</v>
      </c>
      <c r="D21" s="140">
        <v>11981</v>
      </c>
      <c r="E21" s="140">
        <v>10000000</v>
      </c>
      <c r="F21" s="182"/>
      <c r="G21" s="182"/>
    </row>
    <row r="22" spans="1:9" x14ac:dyDescent="0.25">
      <c r="A22" s="8">
        <v>6331</v>
      </c>
      <c r="B22" s="7" t="s">
        <v>662</v>
      </c>
      <c r="C22" s="139"/>
      <c r="D22" s="139">
        <v>1205064</v>
      </c>
      <c r="E22" s="139"/>
      <c r="F22" s="197"/>
      <c r="G22" s="180"/>
    </row>
    <row r="23" spans="1:9" x14ac:dyDescent="0.25">
      <c r="A23" s="8">
        <v>6332</v>
      </c>
      <c r="B23" s="7" t="s">
        <v>663</v>
      </c>
      <c r="C23" s="139"/>
      <c r="D23" s="139">
        <v>522535</v>
      </c>
      <c r="E23" s="139"/>
      <c r="F23" s="180"/>
      <c r="G23" s="180"/>
    </row>
    <row r="24" spans="1:9" x14ac:dyDescent="0.25">
      <c r="A24" s="204">
        <v>633</v>
      </c>
      <c r="B24" s="133" t="s">
        <v>15</v>
      </c>
      <c r="C24" s="138">
        <v>2000000</v>
      </c>
      <c r="D24" s="138">
        <f>SUM(D22:D23)</f>
        <v>1727599</v>
      </c>
      <c r="E24" s="138">
        <v>9000000</v>
      </c>
      <c r="F24" s="181">
        <f>E24/C24*100</f>
        <v>450</v>
      </c>
      <c r="G24" s="181">
        <f>E24/D24*100</f>
        <v>520.95422606750753</v>
      </c>
    </row>
    <row r="25" spans="1:9" s="19" customFormat="1" x14ac:dyDescent="0.25">
      <c r="A25" s="205">
        <v>6341</v>
      </c>
      <c r="B25" s="17" t="s">
        <v>664</v>
      </c>
      <c r="C25" s="141"/>
      <c r="D25" s="141">
        <v>0</v>
      </c>
      <c r="E25" s="141">
        <v>0</v>
      </c>
      <c r="F25" s="180"/>
      <c r="G25" s="180"/>
      <c r="H25"/>
      <c r="I25"/>
    </row>
    <row r="26" spans="1:9" s="19" customFormat="1" x14ac:dyDescent="0.25">
      <c r="A26" s="205">
        <v>6342</v>
      </c>
      <c r="B26" s="17" t="s">
        <v>665</v>
      </c>
      <c r="C26" s="141"/>
      <c r="D26" s="141">
        <v>0</v>
      </c>
      <c r="E26" s="141">
        <v>0</v>
      </c>
      <c r="F26" s="180"/>
      <c r="G26" s="180"/>
      <c r="H26"/>
      <c r="I26"/>
    </row>
    <row r="27" spans="1:9" x14ac:dyDescent="0.25">
      <c r="A27" s="204">
        <v>634</v>
      </c>
      <c r="B27" s="133" t="s">
        <v>16</v>
      </c>
      <c r="C27" s="138">
        <v>100000</v>
      </c>
      <c r="D27" s="138">
        <v>0</v>
      </c>
      <c r="E27" s="138">
        <v>100000</v>
      </c>
      <c r="F27" s="181">
        <f>E27/C27*100</f>
        <v>100</v>
      </c>
      <c r="G27" s="181"/>
    </row>
    <row r="28" spans="1:9" s="19" customFormat="1" x14ac:dyDescent="0.25">
      <c r="A28" s="205">
        <v>6351</v>
      </c>
      <c r="B28" s="17" t="s">
        <v>666</v>
      </c>
      <c r="C28" s="141"/>
      <c r="D28" s="141">
        <v>2040000</v>
      </c>
      <c r="E28" s="141"/>
      <c r="F28" s="180"/>
      <c r="G28" s="180"/>
      <c r="H28"/>
      <c r="I28"/>
    </row>
    <row r="29" spans="1:9" x14ac:dyDescent="0.25">
      <c r="A29" s="204">
        <v>635</v>
      </c>
      <c r="B29" s="133" t="s">
        <v>17</v>
      </c>
      <c r="C29" s="138">
        <v>2100000</v>
      </c>
      <c r="D29" s="138">
        <f>+D28</f>
        <v>2040000</v>
      </c>
      <c r="E29" s="138">
        <v>2100000</v>
      </c>
      <c r="F29" s="181">
        <f>E29/C29*100</f>
        <v>100</v>
      </c>
      <c r="G29" s="181">
        <f>E29/D29*100</f>
        <v>102.94117647058823</v>
      </c>
    </row>
    <row r="30" spans="1:9" s="19" customFormat="1" x14ac:dyDescent="0.25">
      <c r="A30" s="204">
        <v>636</v>
      </c>
      <c r="B30" s="133" t="s">
        <v>580</v>
      </c>
      <c r="C30" s="138">
        <v>169200</v>
      </c>
      <c r="D30" s="138">
        <v>208475</v>
      </c>
      <c r="E30" s="138">
        <v>149200</v>
      </c>
      <c r="F30" s="181"/>
      <c r="G30" s="181">
        <f>E30/D30*100</f>
        <v>71.567334212735346</v>
      </c>
      <c r="H30"/>
      <c r="I30"/>
    </row>
    <row r="31" spans="1:9" s="19" customFormat="1" x14ac:dyDescent="0.25">
      <c r="A31" s="205">
        <v>6381</v>
      </c>
      <c r="B31" s="17" t="s">
        <v>667</v>
      </c>
      <c r="C31" s="141"/>
      <c r="D31" s="141">
        <v>381349</v>
      </c>
      <c r="E31" s="141"/>
      <c r="F31" s="180"/>
      <c r="G31" s="180"/>
      <c r="H31"/>
      <c r="I31"/>
    </row>
    <row r="32" spans="1:9" s="19" customFormat="1" x14ac:dyDescent="0.25">
      <c r="A32" s="204">
        <v>638</v>
      </c>
      <c r="B32" s="133" t="s">
        <v>581</v>
      </c>
      <c r="C32" s="138">
        <v>3500000</v>
      </c>
      <c r="D32" s="138">
        <v>1173680</v>
      </c>
      <c r="E32" s="138">
        <v>25000000</v>
      </c>
      <c r="F32" s="181">
        <f>E32/C32*100</f>
        <v>714.28571428571433</v>
      </c>
      <c r="G32" s="181">
        <f>E32/D32*100</f>
        <v>2130.0524844932179</v>
      </c>
      <c r="H32"/>
      <c r="I32"/>
    </row>
    <row r="33" spans="1:9" x14ac:dyDescent="0.25">
      <c r="A33" s="207">
        <v>63</v>
      </c>
      <c r="B33" s="9" t="s">
        <v>18</v>
      </c>
      <c r="C33" s="140">
        <f>+C24+C29+C30+C32+C27+C21</f>
        <v>8069200</v>
      </c>
      <c r="D33" s="140">
        <f>SUM(D21,D24,D29,D30,D32)</f>
        <v>5161735</v>
      </c>
      <c r="E33" s="140">
        <f>SUM(E21,E24,E27,E29,E30,E32)</f>
        <v>46349200</v>
      </c>
      <c r="F33" s="182">
        <f>E33/C33*100</f>
        <v>574.3964705299162</v>
      </c>
      <c r="G33" s="182">
        <f>E33/D33*100</f>
        <v>897.93838699584535</v>
      </c>
    </row>
    <row r="34" spans="1:9" s="1" customFormat="1" x14ac:dyDescent="0.25">
      <c r="A34" s="5" t="s">
        <v>8</v>
      </c>
      <c r="B34" s="5" t="s">
        <v>42</v>
      </c>
      <c r="C34" s="136" t="s">
        <v>742</v>
      </c>
      <c r="D34" s="136" t="s">
        <v>743</v>
      </c>
      <c r="E34" s="136" t="s">
        <v>822</v>
      </c>
      <c r="F34" s="28" t="s">
        <v>583</v>
      </c>
      <c r="G34" s="28" t="s">
        <v>582</v>
      </c>
      <c r="H34"/>
      <c r="I34"/>
    </row>
    <row r="35" spans="1:9" s="19" customFormat="1" x14ac:dyDescent="0.25">
      <c r="A35" s="205">
        <v>6413</v>
      </c>
      <c r="B35" s="17" t="s">
        <v>668</v>
      </c>
      <c r="C35" s="141"/>
      <c r="D35" s="141">
        <v>333</v>
      </c>
      <c r="E35" s="141"/>
      <c r="F35" s="180"/>
      <c r="G35" s="185"/>
      <c r="H35"/>
      <c r="I35"/>
    </row>
    <row r="36" spans="1:9" s="19" customFormat="1" x14ac:dyDescent="0.25">
      <c r="A36" s="205">
        <v>6414</v>
      </c>
      <c r="B36" s="17" t="s">
        <v>669</v>
      </c>
      <c r="C36" s="141"/>
      <c r="D36" s="141">
        <v>60166</v>
      </c>
      <c r="E36" s="141"/>
      <c r="F36" s="180"/>
      <c r="G36" s="185"/>
      <c r="H36"/>
      <c r="I36"/>
    </row>
    <row r="37" spans="1:9" s="19" customFormat="1" x14ac:dyDescent="0.25">
      <c r="A37" s="205">
        <v>6416</v>
      </c>
      <c r="B37" s="17" t="s">
        <v>670</v>
      </c>
      <c r="C37" s="141"/>
      <c r="D37" s="141">
        <v>881</v>
      </c>
      <c r="E37" s="141"/>
      <c r="F37" s="180"/>
      <c r="G37" s="185"/>
      <c r="H37"/>
      <c r="I37"/>
    </row>
    <row r="38" spans="1:9" x14ac:dyDescent="0.25">
      <c r="A38" s="204">
        <v>641</v>
      </c>
      <c r="B38" s="133" t="s">
        <v>19</v>
      </c>
      <c r="C38" s="138">
        <v>100000</v>
      </c>
      <c r="D38" s="138">
        <f>SUM(D35:D37)</f>
        <v>61380</v>
      </c>
      <c r="E38" s="138">
        <v>100000</v>
      </c>
      <c r="F38" s="181">
        <f>E38/C38*100</f>
        <v>100</v>
      </c>
      <c r="G38" s="181">
        <f>E38/D38*100</f>
        <v>162.91951775822744</v>
      </c>
    </row>
    <row r="39" spans="1:9" x14ac:dyDescent="0.25">
      <c r="A39" s="205">
        <v>6422</v>
      </c>
      <c r="B39" s="17" t="s">
        <v>671</v>
      </c>
      <c r="C39" s="141"/>
      <c r="D39" s="141">
        <v>953850</v>
      </c>
      <c r="E39" s="141"/>
      <c r="F39" s="180"/>
      <c r="G39" s="7"/>
    </row>
    <row r="40" spans="1:9" x14ac:dyDescent="0.25">
      <c r="A40" s="205">
        <v>6423</v>
      </c>
      <c r="B40" s="17" t="s">
        <v>672</v>
      </c>
      <c r="C40" s="141"/>
      <c r="D40" s="141">
        <v>218111</v>
      </c>
      <c r="E40" s="141"/>
      <c r="F40" s="180"/>
      <c r="G40" s="7"/>
    </row>
    <row r="41" spans="1:9" x14ac:dyDescent="0.25">
      <c r="A41" s="205">
        <v>6429</v>
      </c>
      <c r="B41" s="17" t="s">
        <v>673</v>
      </c>
      <c r="C41" s="141"/>
      <c r="D41" s="141">
        <v>42446</v>
      </c>
      <c r="E41" s="141"/>
      <c r="F41" s="180"/>
      <c r="G41" s="7"/>
    </row>
    <row r="42" spans="1:9" x14ac:dyDescent="0.25">
      <c r="A42" s="204">
        <v>642</v>
      </c>
      <c r="B42" s="133" t="s">
        <v>20</v>
      </c>
      <c r="C42" s="138">
        <v>1400000</v>
      </c>
      <c r="D42" s="138">
        <f>SUM(D39:D41)</f>
        <v>1214407</v>
      </c>
      <c r="E42" s="138">
        <v>1400000</v>
      </c>
      <c r="F42" s="181">
        <f>E42/C42*100</f>
        <v>100</v>
      </c>
      <c r="G42" s="181">
        <f>E42/D42*100</f>
        <v>115.28260294942305</v>
      </c>
    </row>
    <row r="43" spans="1:9" x14ac:dyDescent="0.25">
      <c r="A43" s="207">
        <v>64</v>
      </c>
      <c r="B43" s="9" t="s">
        <v>21</v>
      </c>
      <c r="C43" s="140">
        <f>+C38+C42</f>
        <v>1500000</v>
      </c>
      <c r="D43" s="140">
        <f>SUM(D38,D42)</f>
        <v>1275787</v>
      </c>
      <c r="E43" s="140">
        <f>SUM(E38,E42)</f>
        <v>1500000</v>
      </c>
      <c r="F43" s="182">
        <f>E43/C43*100</f>
        <v>100</v>
      </c>
      <c r="G43" s="182">
        <f>E43/D43*100</f>
        <v>117.57448539607316</v>
      </c>
    </row>
    <row r="44" spans="1:9" s="22" customFormat="1" x14ac:dyDescent="0.25">
      <c r="A44" s="208">
        <v>6513</v>
      </c>
      <c r="B44" s="20" t="s">
        <v>674</v>
      </c>
      <c r="C44" s="146"/>
      <c r="D44" s="146">
        <v>65231</v>
      </c>
      <c r="E44" s="146"/>
      <c r="F44" s="180"/>
      <c r="G44" s="185"/>
      <c r="H44"/>
      <c r="I44"/>
    </row>
    <row r="45" spans="1:9" s="22" customFormat="1" x14ac:dyDescent="0.25">
      <c r="A45" s="208">
        <v>6514</v>
      </c>
      <c r="B45" s="20" t="s">
        <v>675</v>
      </c>
      <c r="C45" s="146"/>
      <c r="D45" s="146">
        <v>1284</v>
      </c>
      <c r="E45" s="146"/>
      <c r="F45" s="180"/>
      <c r="G45" s="185"/>
      <c r="H45"/>
      <c r="I45"/>
    </row>
    <row r="46" spans="1:9" x14ac:dyDescent="0.25">
      <c r="A46" s="204">
        <v>651</v>
      </c>
      <c r="B46" s="133" t="s">
        <v>22</v>
      </c>
      <c r="C46" s="138">
        <v>150000</v>
      </c>
      <c r="D46" s="138">
        <f>SUM(D44:D45)</f>
        <v>66515</v>
      </c>
      <c r="E46" s="138">
        <v>150000</v>
      </c>
      <c r="F46" s="181">
        <f>E46/C46*100</f>
        <v>100</v>
      </c>
      <c r="G46" s="181">
        <f>E46/D46*100</f>
        <v>225.51304217093892</v>
      </c>
    </row>
    <row r="47" spans="1:9" s="19" customFormat="1" x14ac:dyDescent="0.25">
      <c r="A47" s="205">
        <v>6522</v>
      </c>
      <c r="B47" s="17" t="s">
        <v>676</v>
      </c>
      <c r="C47" s="141"/>
      <c r="D47" s="141">
        <v>19279</v>
      </c>
      <c r="E47" s="141"/>
      <c r="F47" s="180"/>
      <c r="G47" s="185"/>
      <c r="H47"/>
      <c r="I47"/>
    </row>
    <row r="48" spans="1:9" s="19" customFormat="1" x14ac:dyDescent="0.25">
      <c r="A48" s="205">
        <v>6524</v>
      </c>
      <c r="B48" s="17" t="s">
        <v>677</v>
      </c>
      <c r="C48" s="141"/>
      <c r="D48" s="141">
        <v>605855</v>
      </c>
      <c r="E48" s="141"/>
      <c r="F48" s="180"/>
      <c r="G48" s="185"/>
      <c r="H48"/>
      <c r="I48"/>
    </row>
    <row r="49" spans="1:9" s="19" customFormat="1" x14ac:dyDescent="0.25">
      <c r="A49" s="205">
        <v>6526</v>
      </c>
      <c r="B49" s="17" t="s">
        <v>678</v>
      </c>
      <c r="C49" s="141"/>
      <c r="D49" s="141">
        <v>1098728</v>
      </c>
      <c r="E49" s="141"/>
      <c r="F49" s="180"/>
      <c r="G49" s="185"/>
      <c r="H49"/>
      <c r="I49"/>
    </row>
    <row r="50" spans="1:9" x14ac:dyDescent="0.25">
      <c r="A50" s="204">
        <v>652</v>
      </c>
      <c r="B50" s="133" t="s">
        <v>23</v>
      </c>
      <c r="C50" s="138">
        <v>2000000</v>
      </c>
      <c r="D50" s="138">
        <f>SUM(D47:D49)</f>
        <v>1723862</v>
      </c>
      <c r="E50" s="138">
        <v>2500000</v>
      </c>
      <c r="F50" s="181">
        <f>E50/C50*100</f>
        <v>125</v>
      </c>
      <c r="G50" s="181">
        <f>E50/D50*100</f>
        <v>145.02320951445068</v>
      </c>
    </row>
    <row r="51" spans="1:9" x14ac:dyDescent="0.25">
      <c r="A51" s="205">
        <v>6531</v>
      </c>
      <c r="B51" s="17" t="s">
        <v>679</v>
      </c>
      <c r="C51" s="141"/>
      <c r="D51" s="141">
        <v>375081</v>
      </c>
      <c r="E51" s="141"/>
      <c r="F51" s="180"/>
      <c r="G51" s="185"/>
    </row>
    <row r="52" spans="1:9" x14ac:dyDescent="0.25">
      <c r="A52" s="205">
        <v>6532</v>
      </c>
      <c r="B52" s="17" t="s">
        <v>680</v>
      </c>
      <c r="C52" s="141"/>
      <c r="D52" s="141">
        <v>2546285</v>
      </c>
      <c r="E52" s="141"/>
      <c r="F52" s="180"/>
      <c r="G52" s="185"/>
    </row>
    <row r="53" spans="1:9" x14ac:dyDescent="0.25">
      <c r="A53" s="204">
        <v>653</v>
      </c>
      <c r="B53" s="133" t="s">
        <v>24</v>
      </c>
      <c r="C53" s="138">
        <v>3000000</v>
      </c>
      <c r="D53" s="138">
        <f>SUM(D51:D52)</f>
        <v>2921366</v>
      </c>
      <c r="E53" s="138">
        <v>4100000</v>
      </c>
      <c r="F53" s="181">
        <f>E53/C53*100</f>
        <v>136.66666666666666</v>
      </c>
      <c r="G53" s="181">
        <f>E53/D53*100</f>
        <v>140.34530421727368</v>
      </c>
    </row>
    <row r="54" spans="1:9" x14ac:dyDescent="0.25">
      <c r="A54" s="207">
        <v>65</v>
      </c>
      <c r="B54" s="9" t="s">
        <v>25</v>
      </c>
      <c r="C54" s="140">
        <f>+C46+C50+C53</f>
        <v>5150000</v>
      </c>
      <c r="D54" s="140">
        <f>SUM(D46,D50,D53)</f>
        <v>4711743</v>
      </c>
      <c r="E54" s="140">
        <f>SUM(E46,E50,E53)</f>
        <v>6750000</v>
      </c>
      <c r="F54" s="182">
        <f>E54/C54*100</f>
        <v>131.06796116504856</v>
      </c>
      <c r="G54" s="182">
        <f>E54/D54*100</f>
        <v>143.25908692388359</v>
      </c>
    </row>
    <row r="55" spans="1:9" s="19" customFormat="1" x14ac:dyDescent="0.25">
      <c r="A55" s="205">
        <v>6615</v>
      </c>
      <c r="B55" s="17" t="s">
        <v>681</v>
      </c>
      <c r="C55" s="141"/>
      <c r="D55" s="141">
        <v>325512</v>
      </c>
      <c r="E55" s="141"/>
      <c r="F55" s="180"/>
      <c r="G55" s="185"/>
      <c r="H55"/>
      <c r="I55"/>
    </row>
    <row r="56" spans="1:9" x14ac:dyDescent="0.25">
      <c r="A56" s="204">
        <v>661</v>
      </c>
      <c r="B56" s="133" t="s">
        <v>26</v>
      </c>
      <c r="C56" s="138">
        <v>305800</v>
      </c>
      <c r="D56" s="138">
        <v>325512</v>
      </c>
      <c r="E56" s="138">
        <v>314700</v>
      </c>
      <c r="F56" s="181">
        <f>E56/C56*100</f>
        <v>102.91039895356442</v>
      </c>
      <c r="G56" s="181">
        <f>E56/D56*100</f>
        <v>96.678463466784635</v>
      </c>
    </row>
    <row r="57" spans="1:9" s="19" customFormat="1" x14ac:dyDescent="0.25">
      <c r="A57" s="205">
        <v>6631</v>
      </c>
      <c r="B57" s="17" t="s">
        <v>59</v>
      </c>
      <c r="C57" s="141"/>
      <c r="D57" s="141">
        <v>36203</v>
      </c>
      <c r="E57" s="141"/>
      <c r="F57" s="180"/>
      <c r="G57" s="185"/>
      <c r="H57"/>
      <c r="I57"/>
    </row>
    <row r="58" spans="1:9" s="19" customFormat="1" x14ac:dyDescent="0.25">
      <c r="A58" s="205">
        <v>6632</v>
      </c>
      <c r="B58" s="17" t="s">
        <v>60</v>
      </c>
      <c r="C58" s="141"/>
      <c r="D58" s="141">
        <v>2005</v>
      </c>
      <c r="E58" s="141"/>
      <c r="F58" s="180"/>
      <c r="G58" s="185"/>
      <c r="H58"/>
      <c r="I58"/>
    </row>
    <row r="59" spans="1:9" x14ac:dyDescent="0.25">
      <c r="A59" s="204">
        <v>663</v>
      </c>
      <c r="B59" s="133" t="s">
        <v>27</v>
      </c>
      <c r="C59" s="138">
        <v>26550</v>
      </c>
      <c r="D59" s="138">
        <f>SUM(D57:D58)</f>
        <v>38208</v>
      </c>
      <c r="E59" s="138">
        <v>30000</v>
      </c>
      <c r="F59" s="181">
        <f>E59/C59*100</f>
        <v>112.99435028248588</v>
      </c>
      <c r="G59" s="181">
        <f>E59/D59*100</f>
        <v>78.517587939698501</v>
      </c>
    </row>
    <row r="60" spans="1:9" x14ac:dyDescent="0.25">
      <c r="A60" s="207">
        <v>66</v>
      </c>
      <c r="B60" s="9" t="s">
        <v>28</v>
      </c>
      <c r="C60" s="140">
        <f>+C56+C59</f>
        <v>332350</v>
      </c>
      <c r="D60" s="140">
        <f>SUM(D56,D59)</f>
        <v>363720</v>
      </c>
      <c r="E60" s="140">
        <f>SUM(E56,E59)</f>
        <v>344700</v>
      </c>
      <c r="F60" s="182">
        <f>E60/C60*100</f>
        <v>103.71596208816007</v>
      </c>
      <c r="G60" s="182">
        <f>E60/D60*100</f>
        <v>94.770702738370176</v>
      </c>
    </row>
    <row r="61" spans="1:9" x14ac:dyDescent="0.25">
      <c r="A61" s="8">
        <v>681</v>
      </c>
      <c r="B61" s="7" t="s">
        <v>29</v>
      </c>
      <c r="C61" s="139">
        <v>10000</v>
      </c>
      <c r="D61" s="139">
        <v>2450</v>
      </c>
      <c r="E61" s="139">
        <v>10000</v>
      </c>
      <c r="F61" s="180"/>
      <c r="G61" s="185"/>
    </row>
    <row r="62" spans="1:9" x14ac:dyDescent="0.25">
      <c r="A62" s="204">
        <v>683</v>
      </c>
      <c r="B62" s="133" t="s">
        <v>30</v>
      </c>
      <c r="C62" s="138">
        <v>700000</v>
      </c>
      <c r="D62" s="138">
        <v>894553</v>
      </c>
      <c r="E62" s="138">
        <v>700000</v>
      </c>
      <c r="F62" s="181">
        <f>E62/C62*100</f>
        <v>100</v>
      </c>
      <c r="G62" s="181">
        <f>E62/D62*100</f>
        <v>78.25137247317933</v>
      </c>
    </row>
    <row r="63" spans="1:9" x14ac:dyDescent="0.25">
      <c r="A63" s="207">
        <v>68</v>
      </c>
      <c r="B63" s="9" t="s">
        <v>31</v>
      </c>
      <c r="C63" s="140">
        <f>+C61+C62</f>
        <v>710000</v>
      </c>
      <c r="D63" s="140">
        <f>+D61+D62</f>
        <v>897003</v>
      </c>
      <c r="E63" s="140">
        <f>+E61+E62</f>
        <v>710000</v>
      </c>
      <c r="F63" s="182">
        <f>E63/C63*100</f>
        <v>100</v>
      </c>
      <c r="G63" s="182">
        <f>E63/D63*100</f>
        <v>79.152466602675801</v>
      </c>
    </row>
    <row r="64" spans="1:9" s="2" customFormat="1" x14ac:dyDescent="0.25">
      <c r="A64" s="209">
        <v>6</v>
      </c>
      <c r="B64" s="11" t="s">
        <v>32</v>
      </c>
      <c r="C64" s="142">
        <f>+C20+C33+C43+C54+C60+C63</f>
        <v>34649950</v>
      </c>
      <c r="D64" s="142">
        <f>SUM(D20,D33,D43,D54,D60,D63)</f>
        <v>29727100</v>
      </c>
      <c r="E64" s="142">
        <f>SUM(E20,E33,E43,E54,E60,E63)</f>
        <v>74603900</v>
      </c>
      <c r="F64" s="194">
        <f>E64/C64*100</f>
        <v>215.30738139593274</v>
      </c>
      <c r="G64" s="195">
        <f>E64/D64*100</f>
        <v>250.96258969088811</v>
      </c>
      <c r="H64"/>
      <c r="I64"/>
    </row>
    <row r="65" spans="1:9" s="1" customFormat="1" x14ac:dyDescent="0.25">
      <c r="A65" s="5" t="s">
        <v>8</v>
      </c>
      <c r="B65" s="5" t="s">
        <v>42</v>
      </c>
      <c r="C65" s="136" t="s">
        <v>742</v>
      </c>
      <c r="D65" s="136" t="s">
        <v>743</v>
      </c>
      <c r="E65" s="136" t="s">
        <v>822</v>
      </c>
      <c r="F65" s="28" t="s">
        <v>583</v>
      </c>
      <c r="G65" s="200">
        <v>43926</v>
      </c>
      <c r="H65"/>
      <c r="I65"/>
    </row>
    <row r="66" spans="1:9" s="1" customFormat="1" x14ac:dyDescent="0.25">
      <c r="A66" s="5">
        <v>1</v>
      </c>
      <c r="B66" s="5">
        <v>2</v>
      </c>
      <c r="C66" s="90">
        <v>3</v>
      </c>
      <c r="D66" s="90">
        <v>4</v>
      </c>
      <c r="E66" s="90">
        <v>5</v>
      </c>
      <c r="F66" s="5">
        <v>6</v>
      </c>
      <c r="G66" s="5">
        <v>7</v>
      </c>
      <c r="H66"/>
      <c r="I66"/>
    </row>
    <row r="67" spans="1:9" s="148" customFormat="1" x14ac:dyDescent="0.25">
      <c r="A67" s="122">
        <v>7111</v>
      </c>
      <c r="B67" s="130" t="s">
        <v>682</v>
      </c>
      <c r="C67" s="137"/>
      <c r="D67" s="137">
        <v>163503</v>
      </c>
      <c r="E67" s="137"/>
      <c r="F67" s="183"/>
      <c r="G67" s="184"/>
      <c r="H67"/>
      <c r="I67"/>
    </row>
    <row r="68" spans="1:9" x14ac:dyDescent="0.25">
      <c r="A68" s="204">
        <v>711</v>
      </c>
      <c r="B68" s="133" t="s">
        <v>33</v>
      </c>
      <c r="C68" s="138">
        <v>500000</v>
      </c>
      <c r="D68" s="138">
        <f>+D67</f>
        <v>163503</v>
      </c>
      <c r="E68" s="138">
        <v>500000</v>
      </c>
      <c r="F68" s="183">
        <f>E68/C68*100</f>
        <v>100</v>
      </c>
      <c r="G68" s="183">
        <f>E68/D68*100</f>
        <v>305.8047864565176</v>
      </c>
    </row>
    <row r="69" spans="1:9" x14ac:dyDescent="0.25">
      <c r="A69" s="207">
        <v>71</v>
      </c>
      <c r="B69" s="9" t="s">
        <v>34</v>
      </c>
      <c r="C69" s="140">
        <f t="shared" ref="C69" si="0">+C68</f>
        <v>500000</v>
      </c>
      <c r="D69" s="140">
        <f>+D68</f>
        <v>163503</v>
      </c>
      <c r="E69" s="140">
        <f>+E68</f>
        <v>500000</v>
      </c>
      <c r="F69" s="183">
        <f>E69/C69*100</f>
        <v>100</v>
      </c>
      <c r="G69" s="183">
        <f>E69/D69*100</f>
        <v>305.8047864565176</v>
      </c>
    </row>
    <row r="70" spans="1:9" s="19" customFormat="1" x14ac:dyDescent="0.25">
      <c r="A70" s="205">
        <v>7211</v>
      </c>
      <c r="B70" s="17" t="s">
        <v>683</v>
      </c>
      <c r="C70" s="141"/>
      <c r="D70" s="141">
        <v>0</v>
      </c>
      <c r="E70" s="141">
        <v>0</v>
      </c>
      <c r="F70" s="183"/>
      <c r="G70" s="183"/>
      <c r="H70"/>
      <c r="I70"/>
    </row>
    <row r="71" spans="1:9" x14ac:dyDescent="0.25">
      <c r="A71" s="204">
        <v>721</v>
      </c>
      <c r="B71" s="133" t="s">
        <v>35</v>
      </c>
      <c r="C71" s="138">
        <v>400000</v>
      </c>
      <c r="D71" s="138">
        <v>216795</v>
      </c>
      <c r="E71" s="138">
        <v>400000</v>
      </c>
      <c r="F71" s="183">
        <f>E71/C71*100</f>
        <v>100</v>
      </c>
      <c r="G71" s="183">
        <f>E71/D71*100</f>
        <v>184.50610023293893</v>
      </c>
    </row>
    <row r="72" spans="1:9" x14ac:dyDescent="0.25">
      <c r="A72" s="8">
        <v>7241</v>
      </c>
      <c r="B72" s="7" t="s">
        <v>684</v>
      </c>
      <c r="C72" s="139"/>
      <c r="D72" s="139">
        <v>35</v>
      </c>
      <c r="E72" s="139"/>
      <c r="F72" s="183"/>
      <c r="G72" s="183"/>
    </row>
    <row r="73" spans="1:9" x14ac:dyDescent="0.25">
      <c r="A73" s="204">
        <v>724</v>
      </c>
      <c r="B73" s="133" t="s">
        <v>548</v>
      </c>
      <c r="C73" s="138">
        <v>50</v>
      </c>
      <c r="D73" s="138">
        <v>35</v>
      </c>
      <c r="E73" s="138">
        <v>100</v>
      </c>
      <c r="F73" s="183">
        <f>E73/C73*100</f>
        <v>200</v>
      </c>
      <c r="G73" s="183">
        <f>E73/D73*100</f>
        <v>285.71428571428572</v>
      </c>
    </row>
    <row r="74" spans="1:9" x14ac:dyDescent="0.25">
      <c r="A74" s="207">
        <v>72</v>
      </c>
      <c r="B74" s="9" t="s">
        <v>36</v>
      </c>
      <c r="C74" s="140">
        <f>+C71+C73</f>
        <v>400050</v>
      </c>
      <c r="D74" s="140">
        <f>SUM(D73,D71)</f>
        <v>216830</v>
      </c>
      <c r="E74" s="140">
        <f>SUM(E73,E71)</f>
        <v>400100</v>
      </c>
      <c r="F74" s="183">
        <f>E74/C74*100</f>
        <v>100.01249843769529</v>
      </c>
      <c r="G74" s="183">
        <f>E74/D74*100</f>
        <v>184.52243693215883</v>
      </c>
    </row>
    <row r="75" spans="1:9" s="2" customFormat="1" x14ac:dyDescent="0.25">
      <c r="A75" s="209">
        <v>7</v>
      </c>
      <c r="B75" s="11" t="s">
        <v>41</v>
      </c>
      <c r="C75" s="142">
        <f>+C69+C74</f>
        <v>900050</v>
      </c>
      <c r="D75" s="142">
        <f>SUM(D69,D74)</f>
        <v>380333</v>
      </c>
      <c r="E75" s="142">
        <f>SUM(E69,E74)</f>
        <v>900100</v>
      </c>
      <c r="F75" s="183">
        <f>E75/C75*100</f>
        <v>100.00555524693073</v>
      </c>
      <c r="G75" s="183">
        <f>E75/D75*100</f>
        <v>236.66103125419039</v>
      </c>
      <c r="H75"/>
      <c r="I75"/>
    </row>
    <row r="76" spans="1:9" s="71" customFormat="1" x14ac:dyDescent="0.25">
      <c r="A76" s="208">
        <v>8163</v>
      </c>
      <c r="B76" s="20" t="s">
        <v>685</v>
      </c>
      <c r="C76" s="146"/>
      <c r="D76" s="146">
        <v>0</v>
      </c>
      <c r="E76" s="146">
        <v>0</v>
      </c>
      <c r="F76" s="183"/>
      <c r="G76" s="183"/>
      <c r="H76"/>
      <c r="I76"/>
    </row>
    <row r="77" spans="1:9" x14ac:dyDescent="0.25">
      <c r="A77" s="8">
        <v>816</v>
      </c>
      <c r="B77" s="7" t="s">
        <v>37</v>
      </c>
      <c r="C77" s="139">
        <v>50000</v>
      </c>
      <c r="D77" s="139">
        <v>0</v>
      </c>
      <c r="E77" s="139">
        <v>50000</v>
      </c>
      <c r="F77" s="183">
        <f>E77/C77*100</f>
        <v>100</v>
      </c>
      <c r="G77" s="183">
        <v>0</v>
      </c>
    </row>
    <row r="78" spans="1:9" x14ac:dyDescent="0.25">
      <c r="A78" s="207">
        <v>81</v>
      </c>
      <c r="B78" s="9" t="s">
        <v>38</v>
      </c>
      <c r="C78" s="140">
        <f>+C77</f>
        <v>50000</v>
      </c>
      <c r="D78" s="140">
        <f t="shared" ref="D78:E79" si="1">+D77</f>
        <v>0</v>
      </c>
      <c r="E78" s="140">
        <f t="shared" si="1"/>
        <v>50000</v>
      </c>
      <c r="F78" s="183">
        <f>E78/C78*100</f>
        <v>100</v>
      </c>
      <c r="G78" s="183">
        <v>0</v>
      </c>
    </row>
    <row r="79" spans="1:9" s="2" customFormat="1" x14ac:dyDescent="0.25">
      <c r="A79" s="209">
        <v>8</v>
      </c>
      <c r="B79" s="11" t="s">
        <v>39</v>
      </c>
      <c r="C79" s="142">
        <f>+C78</f>
        <v>50000</v>
      </c>
      <c r="D79" s="142">
        <f t="shared" si="1"/>
        <v>0</v>
      </c>
      <c r="E79" s="142">
        <f t="shared" si="1"/>
        <v>50000</v>
      </c>
      <c r="F79" s="183">
        <f>E79/C79*100</f>
        <v>100</v>
      </c>
      <c r="G79" s="183">
        <v>0</v>
      </c>
      <c r="H79"/>
      <c r="I79"/>
    </row>
    <row r="80" spans="1:9" x14ac:dyDescent="0.25">
      <c r="A80" s="8"/>
      <c r="B80" s="7"/>
      <c r="C80" s="139"/>
      <c r="D80" s="139"/>
      <c r="E80" s="139"/>
      <c r="F80" s="183"/>
      <c r="G80" s="183"/>
    </row>
    <row r="81" spans="1:9" s="15" customFormat="1" ht="16.5" thickBot="1" x14ac:dyDescent="0.3">
      <c r="A81" s="210"/>
      <c r="B81" s="13" t="s">
        <v>40</v>
      </c>
      <c r="C81" s="143">
        <f>+C64+C75+C79</f>
        <v>35600000</v>
      </c>
      <c r="D81" s="143">
        <f>+D64+D75+D79</f>
        <v>30107433</v>
      </c>
      <c r="E81" s="143">
        <f>+E64+E75+E79</f>
        <v>75554000</v>
      </c>
      <c r="F81" s="192">
        <f>E81/C81*100</f>
        <v>212.23033707865167</v>
      </c>
      <c r="G81" s="192">
        <f>E81/D81*100</f>
        <v>250.94799679534287</v>
      </c>
      <c r="H81"/>
      <c r="I81"/>
    </row>
    <row r="82" spans="1:9" ht="15.75" thickTop="1" x14ac:dyDescent="0.25"/>
    <row r="99" spans="1:9" s="1" customFormat="1" x14ac:dyDescent="0.25">
      <c r="A99" s="5" t="s">
        <v>11</v>
      </c>
      <c r="B99" s="5" t="s">
        <v>42</v>
      </c>
      <c r="C99" s="154" t="s">
        <v>742</v>
      </c>
      <c r="D99" s="154" t="s">
        <v>743</v>
      </c>
      <c r="E99" s="154" t="s">
        <v>821</v>
      </c>
      <c r="F99" s="155" t="s">
        <v>583</v>
      </c>
      <c r="G99" s="155" t="s">
        <v>582</v>
      </c>
      <c r="H99"/>
      <c r="I99"/>
    </row>
    <row r="100" spans="1:9" x14ac:dyDescent="0.25">
      <c r="A100" s="8">
        <v>11</v>
      </c>
      <c r="B100" s="7" t="s">
        <v>745</v>
      </c>
      <c r="C100" s="139">
        <f>+C13+C16+C19+C38+C42+C46+C61+C62</f>
        <v>21248400</v>
      </c>
      <c r="D100" s="139">
        <f>+D13+D16+D19+D38+D42+D46+D61+D62</f>
        <v>19556417</v>
      </c>
      <c r="E100" s="139">
        <f>+E13+E16+E19+E38+E42+E46+E61+E62</f>
        <v>21310000</v>
      </c>
      <c r="F100" s="165">
        <f>E100/C100*100</f>
        <v>100.28990418102069</v>
      </c>
      <c r="G100" s="165">
        <f>E100/D100*100</f>
        <v>108.96679079813035</v>
      </c>
    </row>
    <row r="101" spans="1:9" x14ac:dyDescent="0.25">
      <c r="A101" s="8">
        <v>12</v>
      </c>
      <c r="B101" s="7" t="s">
        <v>746</v>
      </c>
      <c r="C101" s="139"/>
      <c r="D101" s="139"/>
      <c r="E101" s="139"/>
      <c r="F101" s="165"/>
      <c r="G101" s="165"/>
    </row>
    <row r="102" spans="1:9" x14ac:dyDescent="0.25">
      <c r="A102" s="8">
        <v>31</v>
      </c>
      <c r="B102" s="7" t="s">
        <v>747</v>
      </c>
      <c r="C102" s="139">
        <f>+C56</f>
        <v>305800</v>
      </c>
      <c r="D102" s="139">
        <f>+D56</f>
        <v>325512</v>
      </c>
      <c r="E102" s="139">
        <f>+E56</f>
        <v>314700</v>
      </c>
      <c r="F102" s="165">
        <f>E102/C102*100</f>
        <v>102.91039895356442</v>
      </c>
      <c r="G102" s="165">
        <f>E102/D102*100</f>
        <v>96.678463466784635</v>
      </c>
    </row>
    <row r="103" spans="1:9" x14ac:dyDescent="0.25">
      <c r="A103" s="8">
        <v>41</v>
      </c>
      <c r="B103" s="7" t="s">
        <v>748</v>
      </c>
      <c r="C103" s="139">
        <f>+C53</f>
        <v>3000000</v>
      </c>
      <c r="D103" s="139">
        <f>+D53</f>
        <v>2921366</v>
      </c>
      <c r="E103" s="139">
        <f>+E53</f>
        <v>4100000</v>
      </c>
      <c r="F103" s="165">
        <f>E103/C103*100</f>
        <v>136.66666666666666</v>
      </c>
      <c r="G103" s="165">
        <f>E103/D103*100</f>
        <v>140.34530421727368</v>
      </c>
    </row>
    <row r="104" spans="1:9" x14ac:dyDescent="0.25">
      <c r="A104" s="8">
        <v>42</v>
      </c>
      <c r="B104" s="7" t="s">
        <v>749</v>
      </c>
      <c r="C104" s="139">
        <f>+C50</f>
        <v>2000000</v>
      </c>
      <c r="D104" s="139">
        <f>+D50</f>
        <v>1723862</v>
      </c>
      <c r="E104" s="139">
        <f>+E50</f>
        <v>2500000</v>
      </c>
      <c r="F104" s="165">
        <f>E104/C104*100</f>
        <v>125</v>
      </c>
      <c r="G104" s="165">
        <f>E104/D104*100</f>
        <v>145.02320951445068</v>
      </c>
    </row>
    <row r="105" spans="1:9" x14ac:dyDescent="0.25">
      <c r="A105" s="8">
        <v>43</v>
      </c>
      <c r="B105" s="7" t="s">
        <v>750</v>
      </c>
      <c r="C105" s="139"/>
      <c r="D105" s="139"/>
      <c r="E105" s="139"/>
      <c r="F105" s="165"/>
      <c r="G105" s="165"/>
    </row>
    <row r="106" spans="1:9" x14ac:dyDescent="0.25">
      <c r="A106" s="8">
        <v>51</v>
      </c>
      <c r="B106" s="7" t="s">
        <v>751</v>
      </c>
      <c r="C106" s="139">
        <f>+C24+C27+C30</f>
        <v>2269200</v>
      </c>
      <c r="D106" s="139">
        <f>+D24+D27+D30</f>
        <v>1936074</v>
      </c>
      <c r="E106" s="139">
        <f>+E24+E27+E30</f>
        <v>9249200</v>
      </c>
      <c r="F106" s="165">
        <f>E106/C106*100</f>
        <v>407.59739115106646</v>
      </c>
      <c r="G106" s="165">
        <f>E106/D106*100</f>
        <v>477.72967355586616</v>
      </c>
    </row>
    <row r="107" spans="1:9" x14ac:dyDescent="0.25">
      <c r="A107" s="8">
        <v>52</v>
      </c>
      <c r="B107" s="7" t="s">
        <v>752</v>
      </c>
      <c r="C107" s="139">
        <f>+C21+C32</f>
        <v>3700000</v>
      </c>
      <c r="D107" s="139">
        <f>+D21+D32</f>
        <v>1185661</v>
      </c>
      <c r="E107" s="139">
        <f>+E21+E32</f>
        <v>35000000</v>
      </c>
      <c r="F107" s="165">
        <f>E107/C107*100</f>
        <v>945.94594594594594</v>
      </c>
      <c r="G107" s="165">
        <f>E107/D107*100</f>
        <v>2951.9398883829358</v>
      </c>
    </row>
    <row r="108" spans="1:9" x14ac:dyDescent="0.25">
      <c r="A108" s="8">
        <v>53</v>
      </c>
      <c r="B108" s="7" t="s">
        <v>753</v>
      </c>
      <c r="C108" s="139"/>
      <c r="D108" s="139"/>
      <c r="E108" s="139"/>
      <c r="F108" s="165"/>
      <c r="G108" s="165"/>
    </row>
    <row r="109" spans="1:9" x14ac:dyDescent="0.25">
      <c r="A109" s="8">
        <v>54</v>
      </c>
      <c r="B109" s="7" t="s">
        <v>754</v>
      </c>
      <c r="C109" s="139">
        <f>+C29</f>
        <v>2100000</v>
      </c>
      <c r="D109" s="139">
        <f>+D29</f>
        <v>2040000</v>
      </c>
      <c r="E109" s="139">
        <f>+E29</f>
        <v>2100000</v>
      </c>
      <c r="F109" s="165">
        <f>E109/C109*100</f>
        <v>100</v>
      </c>
      <c r="G109" s="165">
        <f>E109/D109*100</f>
        <v>102.94117647058823</v>
      </c>
    </row>
    <row r="110" spans="1:9" x14ac:dyDescent="0.25">
      <c r="A110" s="8">
        <v>55</v>
      </c>
      <c r="B110" s="7" t="s">
        <v>755</v>
      </c>
      <c r="C110" s="139"/>
      <c r="D110" s="139"/>
      <c r="E110" s="139"/>
      <c r="F110" s="165"/>
      <c r="G110" s="165"/>
    </row>
    <row r="111" spans="1:9" x14ac:dyDescent="0.25">
      <c r="A111" s="8">
        <v>56</v>
      </c>
      <c r="B111" s="7" t="s">
        <v>756</v>
      </c>
      <c r="C111" s="139"/>
      <c r="D111" s="139"/>
      <c r="E111" s="139"/>
      <c r="F111" s="165"/>
      <c r="G111" s="165"/>
    </row>
    <row r="112" spans="1:9" x14ac:dyDescent="0.25">
      <c r="A112" s="8">
        <v>61</v>
      </c>
      <c r="B112" s="7" t="s">
        <v>757</v>
      </c>
      <c r="C112" s="139">
        <f>+C59</f>
        <v>26550</v>
      </c>
      <c r="D112" s="139">
        <f>+D59</f>
        <v>38208</v>
      </c>
      <c r="E112" s="139">
        <f>+E59</f>
        <v>30000</v>
      </c>
      <c r="F112" s="165">
        <f>E112/C112*100</f>
        <v>112.99435028248588</v>
      </c>
      <c r="G112" s="165">
        <f>E112/D112*100</f>
        <v>78.517587939698501</v>
      </c>
    </row>
    <row r="113" spans="1:7" x14ac:dyDescent="0.25">
      <c r="A113" s="8">
        <v>62</v>
      </c>
      <c r="B113" s="7" t="s">
        <v>758</v>
      </c>
      <c r="C113" s="139"/>
      <c r="D113" s="139"/>
      <c r="E113" s="139"/>
      <c r="F113" s="165"/>
      <c r="G113" s="165"/>
    </row>
    <row r="114" spans="1:7" x14ac:dyDescent="0.25">
      <c r="A114" s="8">
        <v>71</v>
      </c>
      <c r="B114" s="7" t="s">
        <v>759</v>
      </c>
      <c r="C114" s="139">
        <f>+C73</f>
        <v>50</v>
      </c>
      <c r="D114" s="139">
        <f>+D73</f>
        <v>35</v>
      </c>
      <c r="E114" s="139">
        <f>+E73</f>
        <v>100</v>
      </c>
      <c r="F114" s="165">
        <f>E114/C114*100</f>
        <v>200</v>
      </c>
      <c r="G114" s="165">
        <f>E114/D114*100</f>
        <v>285.71428571428572</v>
      </c>
    </row>
    <row r="115" spans="1:7" x14ac:dyDescent="0.25">
      <c r="A115" s="8">
        <v>72</v>
      </c>
      <c r="B115" s="7" t="s">
        <v>760</v>
      </c>
      <c r="C115" s="139">
        <f>+C71</f>
        <v>400000</v>
      </c>
      <c r="D115" s="139">
        <f>+D71</f>
        <v>216795</v>
      </c>
      <c r="E115" s="139">
        <f>+E71</f>
        <v>400000</v>
      </c>
      <c r="F115" s="165">
        <f>E115/C115*100</f>
        <v>100</v>
      </c>
      <c r="G115" s="165">
        <f>E115/D115*100</f>
        <v>184.50610023293893</v>
      </c>
    </row>
    <row r="116" spans="1:7" x14ac:dyDescent="0.25">
      <c r="A116" s="8">
        <v>73</v>
      </c>
      <c r="B116" s="7" t="s">
        <v>761</v>
      </c>
      <c r="C116" s="139">
        <f>+C68</f>
        <v>500000</v>
      </c>
      <c r="D116" s="139">
        <f>+D68</f>
        <v>163503</v>
      </c>
      <c r="E116" s="139">
        <f>+E68</f>
        <v>500000</v>
      </c>
      <c r="F116" s="165">
        <f>E116/C116*100</f>
        <v>100</v>
      </c>
      <c r="G116" s="165">
        <f>E116/D116*100</f>
        <v>305.8047864565176</v>
      </c>
    </row>
    <row r="117" spans="1:7" x14ac:dyDescent="0.25">
      <c r="A117" s="8">
        <v>81</v>
      </c>
      <c r="B117" s="7" t="s">
        <v>762</v>
      </c>
      <c r="C117" s="139">
        <f>+C77</f>
        <v>50000</v>
      </c>
      <c r="D117" s="139">
        <f>+D77</f>
        <v>0</v>
      </c>
      <c r="E117" s="139">
        <f>+E77</f>
        <v>50000</v>
      </c>
      <c r="F117" s="165"/>
      <c r="G117" s="165"/>
    </row>
    <row r="118" spans="1:7" x14ac:dyDescent="0.25">
      <c r="A118" s="5"/>
      <c r="B118" s="128" t="s">
        <v>763</v>
      </c>
      <c r="C118" s="153">
        <f>SUM(C100:C117)</f>
        <v>35600000</v>
      </c>
      <c r="D118" s="153">
        <f>SUM(D100:D117)</f>
        <v>30107433</v>
      </c>
      <c r="E118" s="153">
        <f>SUM(E100:E117)</f>
        <v>75554000</v>
      </c>
      <c r="F118" s="175">
        <f>E118/C118*100</f>
        <v>212.23033707865167</v>
      </c>
      <c r="G118" s="175">
        <f>E118/D118*100</f>
        <v>250.94799679534287</v>
      </c>
    </row>
    <row r="130" spans="1:7" x14ac:dyDescent="0.25">
      <c r="C130" s="212" t="s">
        <v>824</v>
      </c>
    </row>
    <row r="132" spans="1:7" s="1" customFormat="1" x14ac:dyDescent="0.25">
      <c r="A132" s="74" t="s">
        <v>8</v>
      </c>
      <c r="B132" s="74" t="s">
        <v>825</v>
      </c>
      <c r="C132" s="201" t="s">
        <v>803</v>
      </c>
      <c r="D132" s="201" t="s">
        <v>826</v>
      </c>
      <c r="E132" s="201" t="s">
        <v>826</v>
      </c>
      <c r="F132" s="202"/>
      <c r="G132" s="202"/>
    </row>
    <row r="133" spans="1:7" s="1" customFormat="1" x14ac:dyDescent="0.25">
      <c r="A133" s="75"/>
      <c r="B133" s="75"/>
      <c r="C133" s="203" t="s">
        <v>812</v>
      </c>
      <c r="D133" s="203" t="s">
        <v>827</v>
      </c>
      <c r="E133" s="203" t="s">
        <v>828</v>
      </c>
      <c r="F133" s="202"/>
      <c r="G133" s="202"/>
    </row>
    <row r="134" spans="1:7" x14ac:dyDescent="0.25">
      <c r="A134" s="8">
        <v>61</v>
      </c>
      <c r="B134" s="7" t="s">
        <v>829</v>
      </c>
      <c r="C134" s="139">
        <v>18950000</v>
      </c>
      <c r="D134" s="139">
        <v>17500000</v>
      </c>
      <c r="E134" s="139">
        <v>17500000</v>
      </c>
    </row>
    <row r="135" spans="1:7" x14ac:dyDescent="0.25">
      <c r="A135" s="8">
        <v>63</v>
      </c>
      <c r="B135" s="7" t="s">
        <v>830</v>
      </c>
      <c r="C135" s="139">
        <v>46349200</v>
      </c>
      <c r="D135" s="139">
        <v>29600000</v>
      </c>
      <c r="E135" s="139">
        <v>25000000</v>
      </c>
    </row>
    <row r="136" spans="1:7" x14ac:dyDescent="0.25">
      <c r="A136" s="8">
        <v>64</v>
      </c>
      <c r="B136" s="7" t="s">
        <v>831</v>
      </c>
      <c r="C136" s="139">
        <v>1500000</v>
      </c>
      <c r="D136" s="139">
        <v>2000000</v>
      </c>
      <c r="E136" s="139">
        <v>2000000</v>
      </c>
    </row>
    <row r="137" spans="1:7" x14ac:dyDescent="0.25">
      <c r="A137" s="8">
        <v>65</v>
      </c>
      <c r="B137" s="7" t="s">
        <v>832</v>
      </c>
      <c r="C137" s="139">
        <v>6750000</v>
      </c>
      <c r="D137" s="139">
        <v>6500000</v>
      </c>
      <c r="E137" s="139">
        <v>6500000</v>
      </c>
    </row>
    <row r="138" spans="1:7" x14ac:dyDescent="0.25">
      <c r="A138" s="8">
        <v>66</v>
      </c>
      <c r="B138" s="7" t="s">
        <v>833</v>
      </c>
      <c r="C138" s="139">
        <v>344700</v>
      </c>
      <c r="D138" s="139">
        <v>500000</v>
      </c>
      <c r="E138" s="139">
        <v>500000</v>
      </c>
    </row>
    <row r="139" spans="1:7" x14ac:dyDescent="0.25">
      <c r="A139" s="8">
        <v>68</v>
      </c>
      <c r="B139" s="7" t="s">
        <v>834</v>
      </c>
      <c r="C139" s="139">
        <v>710000</v>
      </c>
      <c r="D139" s="139">
        <v>700000</v>
      </c>
      <c r="E139" s="139">
        <v>700000</v>
      </c>
    </row>
    <row r="140" spans="1:7" x14ac:dyDescent="0.25">
      <c r="A140" s="8">
        <v>71</v>
      </c>
      <c r="B140" s="7" t="s">
        <v>835</v>
      </c>
      <c r="C140" s="139">
        <v>500000</v>
      </c>
      <c r="D140" s="139">
        <v>500000</v>
      </c>
      <c r="E140" s="139">
        <v>500000</v>
      </c>
    </row>
    <row r="141" spans="1:7" x14ac:dyDescent="0.25">
      <c r="A141" s="8">
        <v>72</v>
      </c>
      <c r="B141" s="7" t="s">
        <v>836</v>
      </c>
      <c r="C141" s="139">
        <v>400100</v>
      </c>
      <c r="D141" s="139">
        <v>600000</v>
      </c>
      <c r="E141" s="139">
        <v>600000</v>
      </c>
    </row>
    <row r="142" spans="1:7" x14ac:dyDescent="0.25">
      <c r="A142" s="8">
        <v>81</v>
      </c>
      <c r="B142" s="7" t="s">
        <v>837</v>
      </c>
      <c r="C142" s="139">
        <v>50000</v>
      </c>
      <c r="D142" s="139">
        <v>100000</v>
      </c>
      <c r="E142" s="139">
        <v>100000</v>
      </c>
    </row>
    <row r="143" spans="1:7" s="2" customFormat="1" x14ac:dyDescent="0.25">
      <c r="A143" s="5"/>
      <c r="B143" s="128" t="s">
        <v>40</v>
      </c>
      <c r="C143" s="153">
        <f>SUM(C134:C142)</f>
        <v>75554000</v>
      </c>
      <c r="D143" s="153">
        <f t="shared" ref="D143:E143" si="2">SUM(D134:D142)</f>
        <v>58000000</v>
      </c>
      <c r="E143" s="153">
        <f t="shared" si="2"/>
        <v>53400000</v>
      </c>
      <c r="F143" s="211"/>
      <c r="G143" s="211"/>
    </row>
  </sheetData>
  <pageMargins left="0.7" right="0.7" top="0.75" bottom="0.75" header="0.3" footer="0.3"/>
  <pageSetup paperSize="9" fitToHeight="0" orientation="landscape" r:id="rId1"/>
  <rowBreaks count="3" manualBreakCount="3">
    <brk id="33" max="16383" man="1"/>
    <brk id="64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7"/>
  <sheetViews>
    <sheetView topLeftCell="A139" workbookViewId="0">
      <selection activeCell="E147" sqref="E147"/>
    </sheetView>
  </sheetViews>
  <sheetFormatPr defaultRowHeight="15" x14ac:dyDescent="0.25"/>
  <cols>
    <col min="1" max="1" width="7.42578125" customWidth="1"/>
    <col min="2" max="2" width="41.42578125" customWidth="1"/>
    <col min="3" max="3" width="14.140625" customWidth="1"/>
    <col min="4" max="4" width="14.28515625" customWidth="1"/>
    <col min="5" max="5" width="14.7109375" customWidth="1"/>
    <col min="6" max="6" width="10.140625" customWidth="1"/>
    <col min="7" max="7" width="10" customWidth="1"/>
    <col min="8" max="8" width="8.140625" customWidth="1"/>
    <col min="9" max="9" width="8.28515625" customWidth="1"/>
    <col min="10" max="10" width="6.7109375" customWidth="1"/>
  </cols>
  <sheetData>
    <row r="1" spans="1:9" x14ac:dyDescent="0.25">
      <c r="A1" t="s">
        <v>5</v>
      </c>
    </row>
    <row r="2" spans="1:9" x14ac:dyDescent="0.25">
      <c r="A2" t="s">
        <v>6</v>
      </c>
    </row>
    <row r="3" spans="1:9" x14ac:dyDescent="0.25">
      <c r="A3" t="s">
        <v>7</v>
      </c>
    </row>
    <row r="4" spans="1:9" ht="15.75" x14ac:dyDescent="0.25">
      <c r="B4" s="16" t="s">
        <v>838</v>
      </c>
    </row>
    <row r="8" spans="1:9" s="23" customFormat="1" x14ac:dyDescent="0.25">
      <c r="A8" s="28" t="s">
        <v>8</v>
      </c>
      <c r="B8" s="28" t="s">
        <v>42</v>
      </c>
      <c r="C8" s="91" t="s">
        <v>742</v>
      </c>
      <c r="D8" s="91" t="s">
        <v>743</v>
      </c>
      <c r="E8" s="91" t="s">
        <v>821</v>
      </c>
      <c r="F8" s="198" t="s">
        <v>582</v>
      </c>
      <c r="G8" s="198" t="s">
        <v>583</v>
      </c>
      <c r="H8"/>
      <c r="I8"/>
    </row>
    <row r="9" spans="1:9" x14ac:dyDescent="0.25">
      <c r="A9" s="5">
        <v>1</v>
      </c>
      <c r="B9" s="5">
        <v>2</v>
      </c>
      <c r="C9" s="90">
        <v>3</v>
      </c>
      <c r="D9" s="90">
        <v>4</v>
      </c>
      <c r="E9" s="90">
        <v>5</v>
      </c>
      <c r="F9" s="90">
        <v>6</v>
      </c>
      <c r="G9" s="176">
        <v>7</v>
      </c>
    </row>
    <row r="10" spans="1:9" s="71" customFormat="1" x14ac:dyDescent="0.25">
      <c r="A10" s="147">
        <v>3111</v>
      </c>
      <c r="B10" s="130" t="s">
        <v>686</v>
      </c>
      <c r="C10" s="125"/>
      <c r="D10" s="125">
        <v>6070995</v>
      </c>
      <c r="E10" s="125">
        <v>0</v>
      </c>
      <c r="F10" s="7"/>
      <c r="G10" s="78"/>
      <c r="H10"/>
      <c r="I10"/>
    </row>
    <row r="11" spans="1:9" x14ac:dyDescent="0.25">
      <c r="A11" s="133">
        <v>311</v>
      </c>
      <c r="B11" s="133" t="s">
        <v>43</v>
      </c>
      <c r="C11" s="134">
        <v>6274136</v>
      </c>
      <c r="D11" s="134">
        <f>+D10</f>
        <v>6070995</v>
      </c>
      <c r="E11" s="134">
        <v>6896952</v>
      </c>
      <c r="F11" s="179">
        <f>E11/D11*100</f>
        <v>113.60496920191829</v>
      </c>
      <c r="G11" s="179">
        <f>E11/C11*100</f>
        <v>109.92672138442647</v>
      </c>
    </row>
    <row r="12" spans="1:9" x14ac:dyDescent="0.25">
      <c r="A12" s="133">
        <v>312</v>
      </c>
      <c r="B12" s="133" t="s">
        <v>44</v>
      </c>
      <c r="C12" s="134">
        <v>398893</v>
      </c>
      <c r="D12" s="134">
        <v>335093</v>
      </c>
      <c r="E12" s="134">
        <v>390908</v>
      </c>
      <c r="F12" s="179">
        <f>E12/D12*100</f>
        <v>116.65656996714344</v>
      </c>
      <c r="G12" s="179">
        <f>E12/C12*100</f>
        <v>97.998210046303143</v>
      </c>
    </row>
    <row r="13" spans="1:9" x14ac:dyDescent="0.25">
      <c r="A13" s="7">
        <v>3131</v>
      </c>
      <c r="B13" s="7" t="s">
        <v>796</v>
      </c>
      <c r="C13" s="159"/>
      <c r="D13" s="159">
        <v>144177</v>
      </c>
      <c r="E13" s="159"/>
      <c r="F13" s="165"/>
      <c r="G13" s="96"/>
    </row>
    <row r="14" spans="1:9" x14ac:dyDescent="0.25">
      <c r="A14" s="7">
        <v>3132</v>
      </c>
      <c r="B14" s="7" t="s">
        <v>687</v>
      </c>
      <c r="C14" s="159"/>
      <c r="D14" s="159">
        <v>891025</v>
      </c>
      <c r="E14" s="159"/>
      <c r="F14" s="165"/>
      <c r="G14" s="96"/>
    </row>
    <row r="15" spans="1:9" x14ac:dyDescent="0.25">
      <c r="A15" s="7">
        <v>3133</v>
      </c>
      <c r="B15" s="7" t="s">
        <v>688</v>
      </c>
      <c r="C15" s="159"/>
      <c r="D15" s="159">
        <v>97726</v>
      </c>
      <c r="E15" s="159"/>
      <c r="F15" s="165"/>
      <c r="G15" s="96"/>
    </row>
    <row r="16" spans="1:9" x14ac:dyDescent="0.25">
      <c r="A16" s="133">
        <v>313</v>
      </c>
      <c r="B16" s="133" t="s">
        <v>45</v>
      </c>
      <c r="C16" s="134">
        <v>1193336</v>
      </c>
      <c r="D16" s="134">
        <f>+D13+D14+D15</f>
        <v>1132928</v>
      </c>
      <c r="E16" s="134">
        <v>1322243</v>
      </c>
      <c r="F16" s="179">
        <f>E16/D16*100</f>
        <v>116.71024107445487</v>
      </c>
      <c r="G16" s="179">
        <f>E16/C16*100</f>
        <v>110.80223843075213</v>
      </c>
    </row>
    <row r="17" spans="1:9" x14ac:dyDescent="0.25">
      <c r="A17" s="9">
        <v>31</v>
      </c>
      <c r="B17" s="9" t="s">
        <v>46</v>
      </c>
      <c r="C17" s="10">
        <f>+C11+C12+C16</f>
        <v>7866365</v>
      </c>
      <c r="D17" s="10">
        <f>+D11+D12+D16</f>
        <v>7539016</v>
      </c>
      <c r="E17" s="10">
        <f>+E11+E12+E16</f>
        <v>8610103</v>
      </c>
      <c r="F17" s="178">
        <f>E17/D17*100</f>
        <v>114.20725198089512</v>
      </c>
      <c r="G17" s="178">
        <f>E17/C17*100</f>
        <v>109.45465917231148</v>
      </c>
    </row>
    <row r="18" spans="1:9" s="19" customFormat="1" x14ac:dyDescent="0.25">
      <c r="A18" s="17">
        <v>3211</v>
      </c>
      <c r="B18" s="17" t="s">
        <v>689</v>
      </c>
      <c r="C18" s="18"/>
      <c r="D18" s="18">
        <v>47236</v>
      </c>
      <c r="E18" s="18"/>
      <c r="F18" s="165"/>
      <c r="G18" s="96"/>
      <c r="H18"/>
      <c r="I18"/>
    </row>
    <row r="19" spans="1:9" s="19" customFormat="1" x14ac:dyDescent="0.25">
      <c r="A19" s="17">
        <v>3212</v>
      </c>
      <c r="B19" s="17" t="s">
        <v>690</v>
      </c>
      <c r="C19" s="18"/>
      <c r="D19" s="18">
        <v>209839</v>
      </c>
      <c r="E19" s="18"/>
      <c r="F19" s="165"/>
      <c r="G19" s="96"/>
      <c r="H19"/>
      <c r="I19"/>
    </row>
    <row r="20" spans="1:9" s="19" customFormat="1" x14ac:dyDescent="0.25">
      <c r="A20" s="17">
        <v>3213</v>
      </c>
      <c r="B20" s="17" t="s">
        <v>691</v>
      </c>
      <c r="C20" s="18"/>
      <c r="D20" s="18">
        <v>44008</v>
      </c>
      <c r="E20" s="18"/>
      <c r="F20" s="165"/>
      <c r="G20" s="96"/>
      <c r="H20"/>
      <c r="I20"/>
    </row>
    <row r="21" spans="1:9" s="19" customFormat="1" x14ac:dyDescent="0.25">
      <c r="A21" s="17">
        <v>3214</v>
      </c>
      <c r="B21" s="17" t="s">
        <v>692</v>
      </c>
      <c r="C21" s="18"/>
      <c r="D21" s="18">
        <v>2059</v>
      </c>
      <c r="E21" s="18"/>
      <c r="F21" s="165"/>
      <c r="G21" s="96"/>
      <c r="H21"/>
      <c r="I21"/>
    </row>
    <row r="22" spans="1:9" x14ac:dyDescent="0.25">
      <c r="A22" s="133">
        <v>321</v>
      </c>
      <c r="B22" s="133" t="s">
        <v>47</v>
      </c>
      <c r="C22" s="134">
        <v>311253</v>
      </c>
      <c r="D22" s="134">
        <f>+D18+D19+D20+D21</f>
        <v>303142</v>
      </c>
      <c r="E22" s="134">
        <v>521150</v>
      </c>
      <c r="F22" s="179">
        <f>E22/D22*100</f>
        <v>171.91613171385026</v>
      </c>
      <c r="G22" s="179">
        <f>E22/C22*100</f>
        <v>167.43613716173016</v>
      </c>
    </row>
    <row r="23" spans="1:9" x14ac:dyDescent="0.25">
      <c r="A23" s="7">
        <v>3221</v>
      </c>
      <c r="B23" s="7" t="s">
        <v>693</v>
      </c>
      <c r="C23" s="159"/>
      <c r="D23" s="159">
        <v>132357</v>
      </c>
      <c r="E23" s="159"/>
      <c r="F23" s="165"/>
      <c r="G23" s="96"/>
    </row>
    <row r="24" spans="1:9" x14ac:dyDescent="0.25">
      <c r="A24" s="7">
        <v>3222</v>
      </c>
      <c r="B24" s="7" t="s">
        <v>694</v>
      </c>
      <c r="C24" s="159"/>
      <c r="D24" s="159">
        <v>257250</v>
      </c>
      <c r="E24" s="159"/>
      <c r="F24" s="165"/>
      <c r="G24" s="96"/>
    </row>
    <row r="25" spans="1:9" x14ac:dyDescent="0.25">
      <c r="A25" s="7">
        <v>3223</v>
      </c>
      <c r="B25" s="7" t="s">
        <v>695</v>
      </c>
      <c r="C25" s="159"/>
      <c r="D25" s="159">
        <v>789829</v>
      </c>
      <c r="E25" s="159"/>
      <c r="F25" s="165"/>
      <c r="G25" s="96"/>
    </row>
    <row r="26" spans="1:9" x14ac:dyDescent="0.25">
      <c r="A26" s="7">
        <v>3224</v>
      </c>
      <c r="B26" s="7" t="s">
        <v>696</v>
      </c>
      <c r="C26" s="159"/>
      <c r="D26" s="159">
        <v>80863</v>
      </c>
      <c r="E26" s="159"/>
      <c r="F26" s="165"/>
      <c r="G26" s="96"/>
    </row>
    <row r="27" spans="1:9" x14ac:dyDescent="0.25">
      <c r="A27" s="7">
        <v>3225</v>
      </c>
      <c r="B27" s="7" t="s">
        <v>697</v>
      </c>
      <c r="C27" s="159"/>
      <c r="D27" s="159">
        <v>58141</v>
      </c>
      <c r="E27" s="159"/>
      <c r="F27" s="165"/>
      <c r="G27" s="96"/>
    </row>
    <row r="28" spans="1:9" x14ac:dyDescent="0.25">
      <c r="A28" s="7">
        <v>3227</v>
      </c>
      <c r="B28" s="7" t="s">
        <v>698</v>
      </c>
      <c r="C28" s="159"/>
      <c r="D28" s="159">
        <v>36671</v>
      </c>
      <c r="E28" s="159"/>
      <c r="F28" s="165"/>
      <c r="G28" s="96"/>
    </row>
    <row r="29" spans="1:9" x14ac:dyDescent="0.25">
      <c r="A29" s="7">
        <v>322</v>
      </c>
      <c r="B29" s="133" t="s">
        <v>48</v>
      </c>
      <c r="C29" s="134">
        <v>1587721</v>
      </c>
      <c r="D29" s="134">
        <f>SUM(D23:D28)</f>
        <v>1355111</v>
      </c>
      <c r="E29" s="134">
        <v>1706620</v>
      </c>
      <c r="F29" s="179">
        <f>E29/D29*100</f>
        <v>125.93949868313371</v>
      </c>
      <c r="G29" s="179">
        <f>E29/C29*100</f>
        <v>107.48865827182483</v>
      </c>
    </row>
    <row r="30" spans="1:9" x14ac:dyDescent="0.25">
      <c r="A30" s="7">
        <v>3231</v>
      </c>
      <c r="B30" s="7" t="s">
        <v>699</v>
      </c>
      <c r="C30" s="159"/>
      <c r="D30" s="159">
        <v>179088</v>
      </c>
      <c r="E30" s="159"/>
      <c r="F30" s="165"/>
      <c r="G30" s="96"/>
    </row>
    <row r="31" spans="1:9" x14ac:dyDescent="0.25">
      <c r="A31" s="7">
        <v>3232</v>
      </c>
      <c r="B31" s="7" t="s">
        <v>700</v>
      </c>
      <c r="C31" s="159"/>
      <c r="D31" s="159">
        <v>6066737</v>
      </c>
      <c r="E31" s="159"/>
      <c r="F31" s="165"/>
      <c r="G31" s="96"/>
    </row>
    <row r="32" spans="1:9" x14ac:dyDescent="0.25">
      <c r="A32" s="7">
        <v>3233</v>
      </c>
      <c r="B32" s="7" t="s">
        <v>701</v>
      </c>
      <c r="C32" s="159"/>
      <c r="D32" s="159">
        <v>620840</v>
      </c>
      <c r="E32" s="159"/>
      <c r="F32" s="165"/>
      <c r="G32" s="96"/>
    </row>
    <row r="33" spans="1:9" x14ac:dyDescent="0.25">
      <c r="A33" s="7">
        <v>3234</v>
      </c>
      <c r="B33" s="7" t="s">
        <v>702</v>
      </c>
      <c r="C33" s="159"/>
      <c r="D33" s="159">
        <v>309555</v>
      </c>
      <c r="E33" s="159"/>
      <c r="F33" s="165"/>
      <c r="G33" s="96"/>
    </row>
    <row r="34" spans="1:9" s="23" customFormat="1" x14ac:dyDescent="0.25">
      <c r="A34" s="28" t="s">
        <v>8</v>
      </c>
      <c r="B34" s="28" t="s">
        <v>42</v>
      </c>
      <c r="C34" s="91" t="s">
        <v>742</v>
      </c>
      <c r="D34" s="91" t="s">
        <v>743</v>
      </c>
      <c r="E34" s="91" t="s">
        <v>821</v>
      </c>
      <c r="F34" s="198" t="s">
        <v>582</v>
      </c>
      <c r="G34" s="198" t="s">
        <v>583</v>
      </c>
      <c r="H34"/>
      <c r="I34"/>
    </row>
    <row r="35" spans="1:9" x14ac:dyDescent="0.25">
      <c r="A35" s="7">
        <v>3235</v>
      </c>
      <c r="B35" s="7" t="s">
        <v>703</v>
      </c>
      <c r="C35" s="159"/>
      <c r="D35" s="159">
        <v>57478</v>
      </c>
      <c r="E35" s="159"/>
      <c r="F35" s="165"/>
      <c r="G35" s="96"/>
    </row>
    <row r="36" spans="1:9" x14ac:dyDescent="0.25">
      <c r="A36" s="7">
        <v>3236</v>
      </c>
      <c r="B36" s="7" t="s">
        <v>704</v>
      </c>
      <c r="C36" s="159"/>
      <c r="D36" s="159">
        <v>31053</v>
      </c>
      <c r="E36" s="159"/>
      <c r="F36" s="165"/>
      <c r="G36" s="96"/>
    </row>
    <row r="37" spans="1:9" x14ac:dyDescent="0.25">
      <c r="A37" s="7">
        <v>3237</v>
      </c>
      <c r="B37" s="7" t="s">
        <v>705</v>
      </c>
      <c r="C37" s="159"/>
      <c r="D37" s="159">
        <v>1720736</v>
      </c>
      <c r="E37" s="159"/>
      <c r="F37" s="165"/>
      <c r="G37" s="96"/>
    </row>
    <row r="38" spans="1:9" x14ac:dyDescent="0.25">
      <c r="A38" s="7">
        <v>3238</v>
      </c>
      <c r="B38" s="7" t="s">
        <v>706</v>
      </c>
      <c r="C38" s="159"/>
      <c r="D38" s="159">
        <v>50769</v>
      </c>
      <c r="E38" s="159"/>
      <c r="F38" s="165"/>
      <c r="G38" s="96"/>
    </row>
    <row r="39" spans="1:9" x14ac:dyDescent="0.25">
      <c r="A39" s="7">
        <v>3239</v>
      </c>
      <c r="B39" s="7" t="s">
        <v>707</v>
      </c>
      <c r="C39" s="159"/>
      <c r="D39" s="159">
        <v>395635</v>
      </c>
      <c r="E39" s="159"/>
      <c r="F39" s="165"/>
      <c r="G39" s="96"/>
    </row>
    <row r="40" spans="1:9" x14ac:dyDescent="0.25">
      <c r="A40" s="133">
        <v>323</v>
      </c>
      <c r="B40" s="133" t="s">
        <v>49</v>
      </c>
      <c r="C40" s="134">
        <v>10493853</v>
      </c>
      <c r="D40" s="134">
        <f>+D30+D31+D32+D33+D35+D36+D37+D38+D39</f>
        <v>9431891</v>
      </c>
      <c r="E40" s="134">
        <v>17224095</v>
      </c>
      <c r="F40" s="179">
        <f>E40/D40*100</f>
        <v>182.61550096369859</v>
      </c>
      <c r="G40" s="179">
        <f>E40/C40*100</f>
        <v>164.13508937089171</v>
      </c>
    </row>
    <row r="41" spans="1:9" x14ac:dyDescent="0.25">
      <c r="A41" s="133">
        <v>324</v>
      </c>
      <c r="B41" s="133" t="s">
        <v>50</v>
      </c>
      <c r="C41" s="134">
        <v>40000</v>
      </c>
      <c r="D41" s="134">
        <v>34372</v>
      </c>
      <c r="E41" s="134">
        <v>31400</v>
      </c>
      <c r="F41" s="179">
        <f>E41/D41*100</f>
        <v>91.353427208192713</v>
      </c>
      <c r="G41" s="179">
        <f>E41/C41*100</f>
        <v>78.5</v>
      </c>
    </row>
    <row r="42" spans="1:9" x14ac:dyDescent="0.25">
      <c r="A42" s="7">
        <v>3291</v>
      </c>
      <c r="B42" s="7" t="s">
        <v>708</v>
      </c>
      <c r="C42" s="159"/>
      <c r="D42" s="159">
        <v>141873</v>
      </c>
      <c r="E42" s="159"/>
      <c r="F42" s="165"/>
      <c r="G42" s="96"/>
    </row>
    <row r="43" spans="1:9" x14ac:dyDescent="0.25">
      <c r="A43" s="7">
        <v>3292</v>
      </c>
      <c r="B43" s="7" t="s">
        <v>709</v>
      </c>
      <c r="C43" s="159"/>
      <c r="D43" s="159">
        <v>137423</v>
      </c>
      <c r="E43" s="159"/>
      <c r="F43" s="165"/>
      <c r="G43" s="96"/>
    </row>
    <row r="44" spans="1:9" x14ac:dyDescent="0.25">
      <c r="A44" s="7">
        <v>3293</v>
      </c>
      <c r="B44" s="7" t="s">
        <v>710</v>
      </c>
      <c r="C44" s="159"/>
      <c r="D44" s="159">
        <v>376531</v>
      </c>
      <c r="E44" s="159"/>
      <c r="F44" s="165"/>
      <c r="G44" s="96"/>
    </row>
    <row r="45" spans="1:9" x14ac:dyDescent="0.25">
      <c r="A45" s="7">
        <v>3294</v>
      </c>
      <c r="B45" s="7" t="s">
        <v>711</v>
      </c>
      <c r="C45" s="159"/>
      <c r="D45" s="159">
        <v>37522</v>
      </c>
      <c r="E45" s="159"/>
      <c r="F45" s="165"/>
      <c r="G45" s="96"/>
    </row>
    <row r="46" spans="1:9" x14ac:dyDescent="0.25">
      <c r="A46" s="7">
        <v>3295</v>
      </c>
      <c r="B46" s="7" t="s">
        <v>712</v>
      </c>
      <c r="C46" s="159"/>
      <c r="D46" s="159">
        <v>55295</v>
      </c>
      <c r="E46" s="159"/>
      <c r="F46" s="165"/>
      <c r="G46" s="96"/>
    </row>
    <row r="47" spans="1:9" x14ac:dyDescent="0.25">
      <c r="A47" s="7">
        <v>3296</v>
      </c>
      <c r="B47" s="7" t="s">
        <v>797</v>
      </c>
      <c r="C47" s="159"/>
      <c r="D47" s="159">
        <v>450</v>
      </c>
      <c r="E47" s="159"/>
      <c r="F47" s="165"/>
      <c r="G47" s="96"/>
    </row>
    <row r="48" spans="1:9" x14ac:dyDescent="0.25">
      <c r="A48" s="7">
        <v>3299</v>
      </c>
      <c r="B48" s="7" t="s">
        <v>51</v>
      </c>
      <c r="C48" s="159"/>
      <c r="D48" s="159">
        <v>435850</v>
      </c>
      <c r="E48" s="159"/>
      <c r="F48" s="165"/>
      <c r="G48" s="96"/>
    </row>
    <row r="49" spans="1:9" x14ac:dyDescent="0.25">
      <c r="A49" s="133">
        <v>329</v>
      </c>
      <c r="B49" s="133" t="s">
        <v>51</v>
      </c>
      <c r="C49" s="134">
        <v>1436880</v>
      </c>
      <c r="D49" s="134">
        <f>SUM(D42:D48)</f>
        <v>1184944</v>
      </c>
      <c r="E49" s="134">
        <v>1652019</v>
      </c>
      <c r="F49" s="179">
        <f>E49/D49*100</f>
        <v>139.41747458107724</v>
      </c>
      <c r="G49" s="178">
        <f>E49/C49*100</f>
        <v>114.97264907299147</v>
      </c>
    </row>
    <row r="50" spans="1:9" x14ac:dyDescent="0.25">
      <c r="A50" s="9">
        <v>32</v>
      </c>
      <c r="B50" s="9" t="s">
        <v>52</v>
      </c>
      <c r="C50" s="10">
        <f>+C22+C29+C40+C41+C49</f>
        <v>13869707</v>
      </c>
      <c r="D50" s="10">
        <f>+D22+D29+D40+D41+D49</f>
        <v>12309460</v>
      </c>
      <c r="E50" s="10">
        <f>+E22+E29+E40+E41+E49</f>
        <v>21135284</v>
      </c>
      <c r="F50" s="178">
        <f>E50/D50*100</f>
        <v>171.69952215613034</v>
      </c>
      <c r="G50" s="178">
        <f>E50/C50*100</f>
        <v>152.38450242676359</v>
      </c>
    </row>
    <row r="51" spans="1:9" s="19" customFormat="1" x14ac:dyDescent="0.25">
      <c r="A51" s="17">
        <v>3422</v>
      </c>
      <c r="B51" s="17" t="s">
        <v>713</v>
      </c>
      <c r="C51" s="18"/>
      <c r="D51" s="18">
        <v>23247</v>
      </c>
      <c r="E51" s="18"/>
      <c r="F51" s="165"/>
      <c r="G51" s="96"/>
      <c r="H51"/>
      <c r="I51"/>
    </row>
    <row r="52" spans="1:9" s="19" customFormat="1" x14ac:dyDescent="0.25">
      <c r="A52" s="17">
        <v>3423</v>
      </c>
      <c r="B52" s="17" t="s">
        <v>714</v>
      </c>
      <c r="C52" s="18"/>
      <c r="D52" s="18"/>
      <c r="E52" s="18"/>
      <c r="F52" s="165"/>
      <c r="G52" s="96"/>
      <c r="H52"/>
      <c r="I52"/>
    </row>
    <row r="53" spans="1:9" x14ac:dyDescent="0.25">
      <c r="A53" s="133">
        <v>342</v>
      </c>
      <c r="B53" s="133" t="s">
        <v>53</v>
      </c>
      <c r="C53" s="134">
        <v>25000</v>
      </c>
      <c r="D53" s="134">
        <f>+D51+D52</f>
        <v>23247</v>
      </c>
      <c r="E53" s="134">
        <v>0</v>
      </c>
      <c r="F53" s="179">
        <f>E53/D53*100</f>
        <v>0</v>
      </c>
      <c r="G53" s="179">
        <f>E53/C53*100</f>
        <v>0</v>
      </c>
    </row>
    <row r="54" spans="1:9" s="19" customFormat="1" x14ac:dyDescent="0.25">
      <c r="A54" s="17">
        <v>3431</v>
      </c>
      <c r="B54" s="17" t="s">
        <v>715</v>
      </c>
      <c r="C54" s="18"/>
      <c r="D54" s="18">
        <v>49892</v>
      </c>
      <c r="E54" s="18"/>
      <c r="F54" s="165"/>
      <c r="G54" s="96"/>
      <c r="H54"/>
      <c r="I54"/>
    </row>
    <row r="55" spans="1:9" s="19" customFormat="1" x14ac:dyDescent="0.25">
      <c r="A55" s="17">
        <v>3432</v>
      </c>
      <c r="B55" s="17" t="s">
        <v>716</v>
      </c>
      <c r="C55" s="18"/>
      <c r="D55" s="18">
        <v>3</v>
      </c>
      <c r="E55" s="18"/>
      <c r="F55" s="165"/>
      <c r="G55" s="96"/>
      <c r="H55"/>
      <c r="I55"/>
    </row>
    <row r="56" spans="1:9" s="19" customFormat="1" x14ac:dyDescent="0.25">
      <c r="A56" s="17">
        <v>3433</v>
      </c>
      <c r="B56" s="17" t="s">
        <v>717</v>
      </c>
      <c r="C56" s="18"/>
      <c r="D56" s="18">
        <v>1402</v>
      </c>
      <c r="E56" s="18"/>
      <c r="F56" s="165"/>
      <c r="G56" s="96"/>
      <c r="H56"/>
      <c r="I56"/>
    </row>
    <row r="57" spans="1:9" s="19" customFormat="1" x14ac:dyDescent="0.25">
      <c r="A57" s="17">
        <v>3434</v>
      </c>
      <c r="B57" s="17" t="s">
        <v>718</v>
      </c>
      <c r="C57" s="18"/>
      <c r="D57" s="18">
        <v>161106</v>
      </c>
      <c r="E57" s="18"/>
      <c r="F57" s="165"/>
      <c r="G57" s="96"/>
      <c r="H57"/>
      <c r="I57"/>
    </row>
    <row r="58" spans="1:9" s="19" customFormat="1" x14ac:dyDescent="0.25">
      <c r="A58" s="149">
        <v>343</v>
      </c>
      <c r="B58" s="149" t="s">
        <v>54</v>
      </c>
      <c r="C58" s="150">
        <v>213960</v>
      </c>
      <c r="D58" s="150">
        <f>SUM(D54:D57)</f>
        <v>212403</v>
      </c>
      <c r="E58" s="150">
        <v>214040</v>
      </c>
      <c r="F58" s="178">
        <f>E58/D58*100</f>
        <v>100.77070474522488</v>
      </c>
      <c r="G58" s="178">
        <f>E58/C58*100</f>
        <v>100.03739016638625</v>
      </c>
      <c r="H58"/>
      <c r="I58"/>
    </row>
    <row r="59" spans="1:9" x14ac:dyDescent="0.25">
      <c r="A59" s="9">
        <v>34</v>
      </c>
      <c r="B59" s="9" t="s">
        <v>55</v>
      </c>
      <c r="C59" s="10">
        <f>+C53+C58</f>
        <v>238960</v>
      </c>
      <c r="D59" s="10">
        <f>+D53+D58</f>
        <v>235650</v>
      </c>
      <c r="E59" s="10">
        <f>+E53+E58</f>
        <v>214040</v>
      </c>
      <c r="F59" s="178">
        <f>E59/D59*100</f>
        <v>90.829620199448328</v>
      </c>
      <c r="G59" s="178">
        <f>E59/C59*100</f>
        <v>89.571476397723472</v>
      </c>
    </row>
    <row r="60" spans="1:9" s="19" customFormat="1" x14ac:dyDescent="0.25">
      <c r="A60" s="17">
        <v>3521</v>
      </c>
      <c r="B60" s="17" t="s">
        <v>719</v>
      </c>
      <c r="C60" s="18"/>
      <c r="D60" s="18"/>
      <c r="E60" s="18"/>
      <c r="F60" s="165"/>
      <c r="G60" s="96"/>
      <c r="H60"/>
      <c r="I60"/>
    </row>
    <row r="61" spans="1:9" s="19" customFormat="1" x14ac:dyDescent="0.25">
      <c r="A61" s="17">
        <v>3522</v>
      </c>
      <c r="B61" s="17" t="s">
        <v>720</v>
      </c>
      <c r="C61" s="18"/>
      <c r="D61" s="18"/>
      <c r="E61" s="18"/>
      <c r="F61" s="165"/>
      <c r="G61" s="96"/>
      <c r="H61"/>
      <c r="I61"/>
    </row>
    <row r="62" spans="1:9" x14ac:dyDescent="0.25">
      <c r="A62" s="7">
        <v>3523</v>
      </c>
      <c r="B62" s="7" t="s">
        <v>721</v>
      </c>
      <c r="C62" s="159"/>
      <c r="D62" s="159"/>
      <c r="E62" s="159"/>
      <c r="F62" s="165"/>
      <c r="G62" s="96"/>
    </row>
    <row r="63" spans="1:9" x14ac:dyDescent="0.25">
      <c r="A63" s="7">
        <v>352</v>
      </c>
      <c r="B63" s="7" t="s">
        <v>56</v>
      </c>
      <c r="C63" s="159">
        <v>90000</v>
      </c>
      <c r="D63" s="159"/>
      <c r="E63" s="159">
        <v>100000</v>
      </c>
      <c r="F63" s="165">
        <v>0</v>
      </c>
      <c r="G63" s="96">
        <f>E63/C63*100</f>
        <v>111.11111111111111</v>
      </c>
    </row>
    <row r="64" spans="1:9" x14ac:dyDescent="0.25">
      <c r="A64" s="9">
        <v>35</v>
      </c>
      <c r="B64" s="9" t="s">
        <v>56</v>
      </c>
      <c r="C64" s="10">
        <f t="shared" ref="C64:D64" si="0">SUM(C63:C63)</f>
        <v>90000</v>
      </c>
      <c r="D64" s="10">
        <f t="shared" si="0"/>
        <v>0</v>
      </c>
      <c r="E64" s="10">
        <f t="shared" ref="E64" si="1">SUM(E63:E63)</f>
        <v>100000</v>
      </c>
      <c r="F64" s="178">
        <v>0</v>
      </c>
      <c r="G64" s="178">
        <f>E64/C64*100</f>
        <v>111.11111111111111</v>
      </c>
    </row>
    <row r="65" spans="1:7" x14ac:dyDescent="0.25">
      <c r="A65" s="7">
        <v>3721</v>
      </c>
      <c r="B65" s="7" t="s">
        <v>722</v>
      </c>
      <c r="C65" s="159"/>
      <c r="D65" s="159">
        <v>305211</v>
      </c>
      <c r="E65" s="159"/>
      <c r="F65" s="165"/>
      <c r="G65" s="96"/>
    </row>
    <row r="66" spans="1:7" x14ac:dyDescent="0.25">
      <c r="A66" s="7">
        <v>3722</v>
      </c>
      <c r="B66" s="7" t="s">
        <v>723</v>
      </c>
      <c r="C66" s="159"/>
      <c r="D66" s="159">
        <v>263946</v>
      </c>
      <c r="E66" s="159"/>
      <c r="F66" s="165"/>
      <c r="G66" s="96"/>
    </row>
    <row r="67" spans="1:7" x14ac:dyDescent="0.25">
      <c r="A67" s="133">
        <v>372</v>
      </c>
      <c r="B67" s="133" t="s">
        <v>57</v>
      </c>
      <c r="C67" s="134">
        <v>752000</v>
      </c>
      <c r="D67" s="134">
        <f>+D65+D66</f>
        <v>569157</v>
      </c>
      <c r="E67" s="134">
        <v>960000</v>
      </c>
      <c r="F67" s="179">
        <f>E67/D67*100</f>
        <v>168.67050743467971</v>
      </c>
      <c r="G67" s="179">
        <f>E67/C67*100</f>
        <v>127.65957446808511</v>
      </c>
    </row>
    <row r="68" spans="1:7" x14ac:dyDescent="0.25">
      <c r="A68" s="5" t="s">
        <v>8</v>
      </c>
      <c r="B68" s="5" t="s">
        <v>42</v>
      </c>
      <c r="C68" s="6" t="s">
        <v>742</v>
      </c>
      <c r="D68" s="6" t="s">
        <v>743</v>
      </c>
      <c r="E68" s="6" t="s">
        <v>821</v>
      </c>
      <c r="F68" s="198" t="s">
        <v>582</v>
      </c>
      <c r="G68" s="198" t="s">
        <v>583</v>
      </c>
    </row>
    <row r="69" spans="1:7" x14ac:dyDescent="0.25">
      <c r="A69" s="9">
        <v>37</v>
      </c>
      <c r="B69" s="9" t="s">
        <v>58</v>
      </c>
      <c r="C69" s="10">
        <f t="shared" ref="C69:D69" si="2">SUM(C67:C67)</f>
        <v>752000</v>
      </c>
      <c r="D69" s="10">
        <f t="shared" si="2"/>
        <v>569157</v>
      </c>
      <c r="E69" s="10">
        <f t="shared" ref="E69" si="3">SUM(E67:E67)</f>
        <v>960000</v>
      </c>
      <c r="F69" s="178">
        <f>E69/D69*100</f>
        <v>168.67050743467971</v>
      </c>
      <c r="G69" s="178">
        <f>E69/C69*100</f>
        <v>127.65957446808511</v>
      </c>
    </row>
    <row r="70" spans="1:7" x14ac:dyDescent="0.25">
      <c r="A70" s="17">
        <v>3811</v>
      </c>
      <c r="B70" s="17" t="s">
        <v>724</v>
      </c>
      <c r="C70" s="18"/>
      <c r="D70" s="18">
        <v>2530249</v>
      </c>
      <c r="E70" s="18"/>
      <c r="F70" s="165"/>
      <c r="G70" s="96"/>
    </row>
    <row r="71" spans="1:7" x14ac:dyDescent="0.25">
      <c r="A71" s="17">
        <v>3812</v>
      </c>
      <c r="B71" s="17" t="s">
        <v>798</v>
      </c>
      <c r="C71" s="18"/>
      <c r="D71" s="18">
        <v>882</v>
      </c>
      <c r="E71" s="18"/>
      <c r="F71" s="165"/>
      <c r="G71" s="96"/>
    </row>
    <row r="72" spans="1:7" x14ac:dyDescent="0.25">
      <c r="A72" s="133">
        <v>381</v>
      </c>
      <c r="B72" s="133" t="s">
        <v>59</v>
      </c>
      <c r="C72" s="134">
        <v>2870000</v>
      </c>
      <c r="D72" s="134">
        <f>+D70+D71</f>
        <v>2531131</v>
      </c>
      <c r="E72" s="134">
        <v>3360100</v>
      </c>
      <c r="F72" s="179">
        <f>E72/D72*100</f>
        <v>132.75093229074275</v>
      </c>
      <c r="G72" s="179">
        <f>E72/C72*100</f>
        <v>117.07665505226481</v>
      </c>
    </row>
    <row r="73" spans="1:7" x14ac:dyDescent="0.25">
      <c r="A73" s="17">
        <v>3831</v>
      </c>
      <c r="B73" s="17" t="s">
        <v>725</v>
      </c>
      <c r="C73" s="18"/>
      <c r="D73" s="18">
        <v>816936</v>
      </c>
      <c r="E73" s="18"/>
      <c r="F73" s="165"/>
      <c r="G73" s="179">
        <v>0</v>
      </c>
    </row>
    <row r="74" spans="1:7" x14ac:dyDescent="0.25">
      <c r="A74" s="17">
        <v>382</v>
      </c>
      <c r="B74" s="17" t="s">
        <v>60</v>
      </c>
      <c r="C74" s="18"/>
      <c r="D74" s="18"/>
      <c r="E74" s="18">
        <v>1100000</v>
      </c>
      <c r="F74" s="165"/>
      <c r="G74" s="179"/>
    </row>
    <row r="75" spans="1:7" x14ac:dyDescent="0.25">
      <c r="A75" s="133">
        <v>383</v>
      </c>
      <c r="B75" s="133" t="s">
        <v>61</v>
      </c>
      <c r="C75" s="134">
        <v>820000</v>
      </c>
      <c r="D75" s="134">
        <v>816936</v>
      </c>
      <c r="E75" s="134">
        <v>100000</v>
      </c>
      <c r="F75" s="179">
        <f>E75/D75*100</f>
        <v>12.24086097319741</v>
      </c>
      <c r="G75" s="179">
        <f t="shared" ref="G75:G76" si="4">E75/C75*100</f>
        <v>12.195121951219512</v>
      </c>
    </row>
    <row r="76" spans="1:7" x14ac:dyDescent="0.25">
      <c r="A76" s="133">
        <v>385</v>
      </c>
      <c r="B76" s="133" t="s">
        <v>62</v>
      </c>
      <c r="C76" s="134">
        <v>30000</v>
      </c>
      <c r="D76" s="134"/>
      <c r="E76" s="134">
        <v>30000</v>
      </c>
      <c r="F76" s="179">
        <v>0</v>
      </c>
      <c r="G76" s="179">
        <f t="shared" si="4"/>
        <v>100</v>
      </c>
    </row>
    <row r="77" spans="1:7" x14ac:dyDescent="0.25">
      <c r="A77" s="7">
        <v>3861</v>
      </c>
      <c r="B77" s="7" t="s">
        <v>726</v>
      </c>
      <c r="C77" s="159"/>
      <c r="D77" s="159"/>
      <c r="E77" s="159"/>
      <c r="F77" s="165"/>
      <c r="G77" s="96"/>
    </row>
    <row r="78" spans="1:7" x14ac:dyDescent="0.25">
      <c r="A78" s="133">
        <v>386</v>
      </c>
      <c r="B78" s="133" t="s">
        <v>63</v>
      </c>
      <c r="C78" s="134">
        <v>2001000</v>
      </c>
      <c r="D78" s="134">
        <v>1596214</v>
      </c>
      <c r="E78" s="134">
        <v>0</v>
      </c>
      <c r="F78" s="179">
        <f>E78/D78*100</f>
        <v>0</v>
      </c>
      <c r="G78" s="179">
        <f>E78/C78*100</f>
        <v>0</v>
      </c>
    </row>
    <row r="79" spans="1:7" x14ac:dyDescent="0.25">
      <c r="A79" s="9">
        <v>38</v>
      </c>
      <c r="B79" s="9" t="s">
        <v>64</v>
      </c>
      <c r="C79" s="10">
        <f>+C72+C75+C76+C78</f>
        <v>5721000</v>
      </c>
      <c r="D79" s="10">
        <f>+D72+D75+D76+D78</f>
        <v>4944281</v>
      </c>
      <c r="E79" s="10">
        <f>+E72+E75+E76+E78+E74</f>
        <v>4590100</v>
      </c>
      <c r="F79" s="178">
        <f>E79/D79*100</f>
        <v>92.836551967818977</v>
      </c>
      <c r="G79" s="178">
        <f>E79/C79*100</f>
        <v>80.232476839713343</v>
      </c>
    </row>
    <row r="80" spans="1:7" x14ac:dyDescent="0.25">
      <c r="A80" s="11">
        <v>3</v>
      </c>
      <c r="B80" s="11" t="s">
        <v>65</v>
      </c>
      <c r="C80" s="12">
        <f>+C17+C50+C59+C64+C69+C79</f>
        <v>28538032</v>
      </c>
      <c r="D80" s="12">
        <f>+D17+D50+D59+D64+D69+D79</f>
        <v>25597564</v>
      </c>
      <c r="E80" s="12">
        <f>+E17+E50+E59+E64+E69+E79</f>
        <v>35609527</v>
      </c>
      <c r="F80" s="177">
        <f>E80/D80*100</f>
        <v>139.11295231061831</v>
      </c>
      <c r="G80" s="177">
        <f>E80/C80*100</f>
        <v>124.77919640709634</v>
      </c>
    </row>
    <row r="81" spans="1:9" s="148" customFormat="1" x14ac:dyDescent="0.25">
      <c r="A81" s="147">
        <v>4111</v>
      </c>
      <c r="B81" s="130" t="s">
        <v>682</v>
      </c>
      <c r="C81" s="125"/>
      <c r="D81" s="125"/>
      <c r="E81" s="125"/>
      <c r="F81" s="165"/>
      <c r="G81" s="96"/>
      <c r="H81"/>
      <c r="I81"/>
    </row>
    <row r="82" spans="1:9" s="22" customFormat="1" x14ac:dyDescent="0.25">
      <c r="A82" s="151">
        <v>411</v>
      </c>
      <c r="B82" s="151" t="s">
        <v>66</v>
      </c>
      <c r="C82" s="152">
        <v>50000</v>
      </c>
      <c r="D82" s="152">
        <v>0</v>
      </c>
      <c r="E82" s="152">
        <v>80000</v>
      </c>
      <c r="F82" s="178">
        <v>0</v>
      </c>
      <c r="G82" s="178">
        <f>E82/C82*100</f>
        <v>160</v>
      </c>
      <c r="H82"/>
      <c r="I82"/>
    </row>
    <row r="83" spans="1:9" s="22" customFormat="1" x14ac:dyDescent="0.25">
      <c r="A83" s="20">
        <v>4126</v>
      </c>
      <c r="B83" s="20" t="s">
        <v>727</v>
      </c>
      <c r="C83" s="21"/>
      <c r="D83" s="21">
        <v>195340</v>
      </c>
      <c r="E83" s="21"/>
      <c r="F83" s="165"/>
      <c r="G83" s="96"/>
      <c r="H83"/>
      <c r="I83"/>
    </row>
    <row r="84" spans="1:9" x14ac:dyDescent="0.25">
      <c r="A84" s="149">
        <v>412</v>
      </c>
      <c r="B84" s="149" t="s">
        <v>67</v>
      </c>
      <c r="C84" s="150">
        <v>210000</v>
      </c>
      <c r="D84" s="150">
        <v>195340</v>
      </c>
      <c r="E84" s="150">
        <v>250000</v>
      </c>
      <c r="F84" s="179">
        <f>E84/D84*100</f>
        <v>127.98198013719669</v>
      </c>
      <c r="G84" s="179">
        <f>E84/C84*100</f>
        <v>119.04761904761905</v>
      </c>
    </row>
    <row r="85" spans="1:9" x14ac:dyDescent="0.25">
      <c r="A85" s="9">
        <v>41</v>
      </c>
      <c r="B85" s="9" t="s">
        <v>68</v>
      </c>
      <c r="C85" s="10">
        <f t="shared" ref="C85:D85" si="5">+C82+C84</f>
        <v>260000</v>
      </c>
      <c r="D85" s="10">
        <f t="shared" si="5"/>
        <v>195340</v>
      </c>
      <c r="E85" s="10">
        <f t="shared" ref="E85" si="6">+E82+E84</f>
        <v>330000</v>
      </c>
      <c r="F85" s="178">
        <f>E85/D85*100</f>
        <v>168.93621378109961</v>
      </c>
      <c r="G85" s="178">
        <f>E85/C85*100</f>
        <v>126.92307692307692</v>
      </c>
    </row>
    <row r="86" spans="1:9" s="19" customFormat="1" x14ac:dyDescent="0.25">
      <c r="A86" s="17">
        <v>4212</v>
      </c>
      <c r="B86" s="17" t="s">
        <v>728</v>
      </c>
      <c r="C86" s="18"/>
      <c r="D86" s="18">
        <v>814795</v>
      </c>
      <c r="E86" s="18"/>
      <c r="F86" s="165"/>
      <c r="G86" s="96"/>
      <c r="H86"/>
      <c r="I86"/>
    </row>
    <row r="87" spans="1:9" s="19" customFormat="1" x14ac:dyDescent="0.25">
      <c r="A87" s="17">
        <v>4213</v>
      </c>
      <c r="B87" s="17" t="s">
        <v>729</v>
      </c>
      <c r="C87" s="18"/>
      <c r="D87" s="18">
        <v>51488</v>
      </c>
      <c r="E87" s="18"/>
      <c r="F87" s="165"/>
      <c r="G87" s="96"/>
      <c r="H87"/>
      <c r="I87"/>
    </row>
    <row r="88" spans="1:9" s="19" customFormat="1" x14ac:dyDescent="0.25">
      <c r="A88" s="17">
        <v>4214</v>
      </c>
      <c r="B88" s="17" t="s">
        <v>730</v>
      </c>
      <c r="C88" s="18"/>
      <c r="D88" s="18">
        <v>1329039</v>
      </c>
      <c r="E88" s="18"/>
      <c r="F88" s="165"/>
      <c r="G88" s="96"/>
      <c r="H88"/>
      <c r="I88"/>
    </row>
    <row r="89" spans="1:9" s="19" customFormat="1" x14ac:dyDescent="0.25">
      <c r="A89" s="149">
        <v>421</v>
      </c>
      <c r="B89" s="149" t="s">
        <v>69</v>
      </c>
      <c r="C89" s="150">
        <v>2802000</v>
      </c>
      <c r="D89" s="150">
        <f>SUM(D86:D88)</f>
        <v>2195322</v>
      </c>
      <c r="E89" s="150">
        <v>37463975</v>
      </c>
      <c r="F89" s="179">
        <f>E89/D89*100</f>
        <v>1706.5366720690633</v>
      </c>
      <c r="G89" s="179">
        <f>E89/C89*100</f>
        <v>1337.0440756602427</v>
      </c>
      <c r="H89"/>
      <c r="I89"/>
    </row>
    <row r="90" spans="1:9" s="19" customFormat="1" x14ac:dyDescent="0.25">
      <c r="A90" s="17">
        <v>4221</v>
      </c>
      <c r="B90" s="17" t="s">
        <v>731</v>
      </c>
      <c r="C90" s="18"/>
      <c r="D90" s="18">
        <v>161309</v>
      </c>
      <c r="E90" s="18"/>
      <c r="F90" s="165"/>
      <c r="G90" s="96"/>
      <c r="H90"/>
      <c r="I90"/>
    </row>
    <row r="91" spans="1:9" s="19" customFormat="1" x14ac:dyDescent="0.25">
      <c r="A91" s="17">
        <v>4222</v>
      </c>
      <c r="B91" s="17" t="s">
        <v>732</v>
      </c>
      <c r="C91" s="18"/>
      <c r="D91" s="18">
        <v>6502</v>
      </c>
      <c r="E91" s="18"/>
      <c r="F91" s="165"/>
      <c r="G91" s="96"/>
      <c r="H91"/>
      <c r="I91"/>
    </row>
    <row r="92" spans="1:9" s="19" customFormat="1" x14ac:dyDescent="0.25">
      <c r="A92" s="17">
        <v>4223</v>
      </c>
      <c r="B92" s="17" t="s">
        <v>733</v>
      </c>
      <c r="C92" s="18"/>
      <c r="D92" s="18">
        <v>67899</v>
      </c>
      <c r="E92" s="18"/>
      <c r="F92" s="165"/>
      <c r="G92" s="96"/>
      <c r="H92"/>
      <c r="I92"/>
    </row>
    <row r="93" spans="1:9" s="19" customFormat="1" x14ac:dyDescent="0.25">
      <c r="A93" s="17">
        <v>4225</v>
      </c>
      <c r="B93" s="17" t="s">
        <v>734</v>
      </c>
      <c r="C93" s="18"/>
      <c r="D93" s="18">
        <v>990</v>
      </c>
      <c r="E93" s="18"/>
      <c r="F93" s="165"/>
      <c r="G93" s="96"/>
      <c r="H93"/>
      <c r="I93"/>
    </row>
    <row r="94" spans="1:9" s="19" customFormat="1" x14ac:dyDescent="0.25">
      <c r="A94" s="17">
        <v>4226</v>
      </c>
      <c r="B94" s="17" t="s">
        <v>735</v>
      </c>
      <c r="C94" s="18"/>
      <c r="D94" s="18">
        <v>7448</v>
      </c>
      <c r="E94" s="18"/>
      <c r="F94" s="165"/>
      <c r="G94" s="96"/>
      <c r="H94"/>
      <c r="I94"/>
    </row>
    <row r="95" spans="1:9" s="19" customFormat="1" x14ac:dyDescent="0.25">
      <c r="A95" s="17">
        <v>4227</v>
      </c>
      <c r="B95" s="17" t="s">
        <v>736</v>
      </c>
      <c r="C95" s="18"/>
      <c r="D95" s="18">
        <v>93787</v>
      </c>
      <c r="E95" s="18"/>
      <c r="F95" s="165"/>
      <c r="G95" s="96"/>
      <c r="H95"/>
      <c r="I95"/>
    </row>
    <row r="96" spans="1:9" s="19" customFormat="1" x14ac:dyDescent="0.25">
      <c r="A96" s="149">
        <v>422</v>
      </c>
      <c r="B96" s="149" t="s">
        <v>70</v>
      </c>
      <c r="C96" s="150">
        <v>749614</v>
      </c>
      <c r="D96" s="150">
        <f>SUM(D90:D95)</f>
        <v>337935</v>
      </c>
      <c r="E96" s="150">
        <v>1190800</v>
      </c>
      <c r="F96" s="179">
        <f>E96/D96*100</f>
        <v>352.37545681861894</v>
      </c>
      <c r="G96" s="179">
        <f>E96/C96*100</f>
        <v>158.85509075337441</v>
      </c>
      <c r="H96"/>
      <c r="I96"/>
    </row>
    <row r="97" spans="1:11" s="19" customFormat="1" x14ac:dyDescent="0.25">
      <c r="A97" s="17">
        <v>4231</v>
      </c>
      <c r="B97" s="17" t="s">
        <v>737</v>
      </c>
      <c r="C97" s="18"/>
      <c r="D97" s="18">
        <v>7714</v>
      </c>
      <c r="E97" s="18"/>
      <c r="F97" s="165"/>
      <c r="G97" s="96"/>
      <c r="H97"/>
      <c r="I97"/>
    </row>
    <row r="98" spans="1:11" s="19" customFormat="1" x14ac:dyDescent="0.25">
      <c r="A98" s="149">
        <v>423</v>
      </c>
      <c r="B98" s="149" t="s">
        <v>549</v>
      </c>
      <c r="C98" s="150">
        <v>458000</v>
      </c>
      <c r="D98" s="150">
        <f>+D97</f>
        <v>7714</v>
      </c>
      <c r="E98" s="150">
        <v>450000</v>
      </c>
      <c r="F98" s="179">
        <f>E98/D98*100</f>
        <v>5833.5493907181753</v>
      </c>
      <c r="G98" s="179">
        <f>E98/C98*100</f>
        <v>98.253275109170303</v>
      </c>
      <c r="H98"/>
      <c r="I98"/>
    </row>
    <row r="99" spans="1:11" s="19" customFormat="1" x14ac:dyDescent="0.25">
      <c r="A99" s="17">
        <v>4241</v>
      </c>
      <c r="B99" s="17" t="s">
        <v>684</v>
      </c>
      <c r="C99" s="18"/>
      <c r="D99" s="18">
        <v>114249</v>
      </c>
      <c r="E99" s="18"/>
      <c r="F99" s="165"/>
      <c r="G99" s="96"/>
      <c r="H99"/>
      <c r="I99"/>
    </row>
    <row r="100" spans="1:11" s="19" customFormat="1" x14ac:dyDescent="0.25">
      <c r="A100" s="17">
        <v>4243</v>
      </c>
      <c r="B100" s="17" t="s">
        <v>738</v>
      </c>
      <c r="C100" s="18"/>
      <c r="D100" s="18">
        <v>17005</v>
      </c>
      <c r="E100" s="18"/>
      <c r="F100" s="165"/>
      <c r="G100" s="96"/>
      <c r="H100"/>
      <c r="I100"/>
    </row>
    <row r="101" spans="1:11" s="19" customFormat="1" x14ac:dyDescent="0.25">
      <c r="A101" s="149">
        <v>424</v>
      </c>
      <c r="B101" s="149" t="s">
        <v>71</v>
      </c>
      <c r="C101" s="150">
        <v>149750</v>
      </c>
      <c r="D101" s="150">
        <f>+D99+D100</f>
        <v>131254</v>
      </c>
      <c r="E101" s="150">
        <v>145400</v>
      </c>
      <c r="F101" s="179">
        <f>E101/D101*100</f>
        <v>110.7775763024365</v>
      </c>
      <c r="G101" s="179">
        <f>E101/C101*100</f>
        <v>97.095158597662774</v>
      </c>
      <c r="H101"/>
      <c r="I101"/>
    </row>
    <row r="102" spans="1:11" s="19" customFormat="1" x14ac:dyDescent="0.25">
      <c r="A102" s="17"/>
      <c r="B102" s="17"/>
      <c r="C102" s="18"/>
      <c r="D102" s="18"/>
      <c r="E102" s="18"/>
      <c r="F102" s="18"/>
      <c r="G102" s="18"/>
      <c r="H102"/>
      <c r="I102"/>
      <c r="J102"/>
      <c r="K102"/>
    </row>
    <row r="103" spans="1:11" x14ac:dyDescent="0.25">
      <c r="A103" s="5" t="s">
        <v>8</v>
      </c>
      <c r="B103" s="5" t="s">
        <v>42</v>
      </c>
      <c r="C103" s="6" t="s">
        <v>742</v>
      </c>
      <c r="D103" s="6" t="s">
        <v>743</v>
      </c>
      <c r="E103" s="6" t="s">
        <v>821</v>
      </c>
      <c r="F103" s="198" t="s">
        <v>582</v>
      </c>
      <c r="G103" s="198" t="s">
        <v>583</v>
      </c>
    </row>
    <row r="104" spans="1:11" s="19" customFormat="1" x14ac:dyDescent="0.25">
      <c r="A104" s="17">
        <v>4263</v>
      </c>
      <c r="B104" s="17" t="s">
        <v>739</v>
      </c>
      <c r="C104" s="18"/>
      <c r="D104" s="18">
        <v>6644</v>
      </c>
      <c r="E104" s="18"/>
      <c r="F104" s="165"/>
      <c r="G104" s="96"/>
      <c r="H104"/>
      <c r="I104"/>
    </row>
    <row r="105" spans="1:11" x14ac:dyDescent="0.25">
      <c r="A105" s="149">
        <v>426</v>
      </c>
      <c r="B105" s="149" t="s">
        <v>72</v>
      </c>
      <c r="C105" s="150">
        <v>7200</v>
      </c>
      <c r="D105" s="150">
        <f>+D104</f>
        <v>6644</v>
      </c>
      <c r="E105" s="150">
        <v>7200</v>
      </c>
      <c r="F105" s="179">
        <f>E105/D105*100</f>
        <v>108.36845273931365</v>
      </c>
      <c r="G105" s="179">
        <f>E105/C105*100</f>
        <v>100</v>
      </c>
    </row>
    <row r="106" spans="1:11" x14ac:dyDescent="0.25">
      <c r="A106" s="9">
        <v>42</v>
      </c>
      <c r="B106" s="9" t="s">
        <v>36</v>
      </c>
      <c r="C106" s="10">
        <f>+C89+C96+C98+C101+C105</f>
        <v>4166564</v>
      </c>
      <c r="D106" s="10">
        <f>+D89+D96+D98+D101+D105</f>
        <v>2678869</v>
      </c>
      <c r="E106" s="10">
        <f>+E89+E96+E98+E101+E105</f>
        <v>39257375</v>
      </c>
      <c r="F106" s="178">
        <f>E106/D106*100</f>
        <v>1465.4458654006598</v>
      </c>
      <c r="G106" s="178">
        <f>E106/C106*100</f>
        <v>942.20021581331764</v>
      </c>
    </row>
    <row r="107" spans="1:11" x14ac:dyDescent="0.25">
      <c r="A107" s="11">
        <v>4</v>
      </c>
      <c r="B107" s="11" t="s">
        <v>73</v>
      </c>
      <c r="C107" s="12">
        <f>+C85+C106</f>
        <v>4426564</v>
      </c>
      <c r="D107" s="12">
        <f>+D85+D106</f>
        <v>2874209</v>
      </c>
      <c r="E107" s="12">
        <f>+E85+E106</f>
        <v>39587375</v>
      </c>
      <c r="F107" s="196">
        <f>E107/D107*100</f>
        <v>1377.3311196228249</v>
      </c>
      <c r="G107" s="196">
        <f>E107/C107*100</f>
        <v>894.31385155619569</v>
      </c>
    </row>
    <row r="108" spans="1:11" x14ac:dyDescent="0.25">
      <c r="A108" s="7">
        <v>5422</v>
      </c>
      <c r="B108" s="7" t="s">
        <v>740</v>
      </c>
      <c r="C108" s="159"/>
      <c r="D108" s="159">
        <v>644103</v>
      </c>
      <c r="E108" s="159">
        <v>0</v>
      </c>
      <c r="F108" s="165"/>
      <c r="G108" s="96"/>
    </row>
    <row r="109" spans="1:11" x14ac:dyDescent="0.25">
      <c r="A109" s="149">
        <v>542</v>
      </c>
      <c r="B109" s="149" t="s">
        <v>74</v>
      </c>
      <c r="C109" s="150">
        <v>645000</v>
      </c>
      <c r="D109" s="150">
        <f>+D108</f>
        <v>644103</v>
      </c>
      <c r="E109" s="150">
        <v>0</v>
      </c>
      <c r="F109" s="179">
        <f>E109/D109*100</f>
        <v>0</v>
      </c>
      <c r="G109" s="179">
        <f>E109/C109*100</f>
        <v>0</v>
      </c>
    </row>
    <row r="110" spans="1:11" x14ac:dyDescent="0.25">
      <c r="A110" s="7">
        <v>5443</v>
      </c>
      <c r="B110" s="7" t="s">
        <v>741</v>
      </c>
      <c r="C110" s="159"/>
      <c r="D110" s="159"/>
      <c r="E110" s="159"/>
      <c r="F110" s="165"/>
      <c r="G110" s="96"/>
    </row>
    <row r="111" spans="1:11" x14ac:dyDescent="0.25">
      <c r="A111" s="149">
        <v>544</v>
      </c>
      <c r="B111" s="149" t="s">
        <v>74</v>
      </c>
      <c r="C111" s="150"/>
      <c r="D111" s="150"/>
      <c r="E111" s="150"/>
      <c r="F111" s="165"/>
      <c r="G111" s="96"/>
    </row>
    <row r="112" spans="1:11" x14ac:dyDescent="0.25">
      <c r="A112" s="9">
        <v>54</v>
      </c>
      <c r="B112" s="9" t="s">
        <v>75</v>
      </c>
      <c r="C112" s="10">
        <f t="shared" ref="C112:D112" si="7">+C109+C111</f>
        <v>645000</v>
      </c>
      <c r="D112" s="10">
        <f t="shared" si="7"/>
        <v>644103</v>
      </c>
      <c r="E112" s="10">
        <f t="shared" ref="E112" si="8">+E109+E111</f>
        <v>0</v>
      </c>
      <c r="F112" s="178">
        <f>E112/D112*100</f>
        <v>0</v>
      </c>
      <c r="G112" s="178">
        <f>E112/C112*100</f>
        <v>0</v>
      </c>
    </row>
    <row r="113" spans="1:7" x14ac:dyDescent="0.25">
      <c r="A113" s="11">
        <v>5</v>
      </c>
      <c r="B113" s="11" t="s">
        <v>76</v>
      </c>
      <c r="C113" s="12">
        <f t="shared" ref="C113:D113" si="9">+C112</f>
        <v>645000</v>
      </c>
      <c r="D113" s="12">
        <f t="shared" si="9"/>
        <v>644103</v>
      </c>
      <c r="E113" s="12">
        <f t="shared" ref="E113" si="10">+E112</f>
        <v>0</v>
      </c>
      <c r="F113" s="196">
        <f>E113/D113*100</f>
        <v>0</v>
      </c>
      <c r="G113" s="196">
        <f>E113/C113*100</f>
        <v>0</v>
      </c>
    </row>
    <row r="114" spans="1:7" x14ac:dyDescent="0.25">
      <c r="A114" s="7"/>
      <c r="B114" s="7"/>
      <c r="C114" s="159"/>
      <c r="D114" s="159"/>
      <c r="E114" s="159"/>
      <c r="F114" s="165"/>
      <c r="G114" s="96"/>
    </row>
    <row r="115" spans="1:7" ht="16.5" thickBot="1" x14ac:dyDescent="0.3">
      <c r="A115" s="14"/>
      <c r="B115" s="13" t="s">
        <v>40</v>
      </c>
      <c r="C115" s="92">
        <f>+C80+C107+C113</f>
        <v>33609596</v>
      </c>
      <c r="D115" s="92">
        <f>+D80+D107+D113</f>
        <v>29115876</v>
      </c>
      <c r="E115" s="92">
        <f>+E80+E107+E113</f>
        <v>75196902</v>
      </c>
      <c r="F115" s="196">
        <f>E115/D115*100</f>
        <v>258.2676956035944</v>
      </c>
      <c r="G115" s="196">
        <f>E115/C115*100</f>
        <v>223.73640551942367</v>
      </c>
    </row>
    <row r="116" spans="1:7" ht="15.75" thickTop="1" x14ac:dyDescent="0.25"/>
    <row r="134" spans="1:7" x14ac:dyDescent="0.25">
      <c r="A134" s="4"/>
      <c r="C134" s="212" t="s">
        <v>839</v>
      </c>
      <c r="D134" s="135"/>
      <c r="E134" s="135"/>
      <c r="F134" s="135"/>
      <c r="G134" s="135"/>
    </row>
    <row r="135" spans="1:7" x14ac:dyDescent="0.25">
      <c r="A135" s="4"/>
      <c r="C135" s="135"/>
      <c r="D135" s="135"/>
      <c r="E135" s="135"/>
      <c r="F135" s="135"/>
      <c r="G135" s="135"/>
    </row>
    <row r="136" spans="1:7" s="1" customFormat="1" x14ac:dyDescent="0.25">
      <c r="A136" s="74" t="s">
        <v>8</v>
      </c>
      <c r="B136" s="74" t="s">
        <v>42</v>
      </c>
      <c r="C136" s="201" t="s">
        <v>803</v>
      </c>
      <c r="D136" s="201" t="s">
        <v>826</v>
      </c>
      <c r="E136" s="201" t="s">
        <v>826</v>
      </c>
      <c r="F136" s="202"/>
      <c r="G136" s="202"/>
    </row>
    <row r="137" spans="1:7" s="1" customFormat="1" x14ac:dyDescent="0.25">
      <c r="A137" s="75"/>
      <c r="B137" s="75"/>
      <c r="C137" s="203" t="s">
        <v>812</v>
      </c>
      <c r="D137" s="203" t="s">
        <v>827</v>
      </c>
      <c r="E137" s="203" t="s">
        <v>828</v>
      </c>
      <c r="F137" s="202"/>
      <c r="G137" s="202"/>
    </row>
    <row r="138" spans="1:7" x14ac:dyDescent="0.25">
      <c r="A138" s="8">
        <v>31</v>
      </c>
      <c r="B138" s="7" t="s">
        <v>46</v>
      </c>
      <c r="C138" s="139">
        <v>8610103</v>
      </c>
      <c r="D138" s="139">
        <v>8500000</v>
      </c>
      <c r="E138" s="139">
        <v>8500000</v>
      </c>
      <c r="F138" s="135"/>
      <c r="G138" s="135"/>
    </row>
    <row r="139" spans="1:7" x14ac:dyDescent="0.25">
      <c r="A139" s="8">
        <v>32</v>
      </c>
      <c r="B139" s="7" t="s">
        <v>52</v>
      </c>
      <c r="C139" s="139">
        <v>21135284</v>
      </c>
      <c r="D139" s="139">
        <v>16000000</v>
      </c>
      <c r="E139" s="139">
        <v>16000000</v>
      </c>
      <c r="F139" s="135"/>
      <c r="G139" s="135"/>
    </row>
    <row r="140" spans="1:7" x14ac:dyDescent="0.25">
      <c r="A140" s="8">
        <v>34</v>
      </c>
      <c r="B140" s="7" t="s">
        <v>55</v>
      </c>
      <c r="C140" s="139">
        <v>214040</v>
      </c>
      <c r="D140" s="139">
        <v>300000</v>
      </c>
      <c r="E140" s="139">
        <v>300000</v>
      </c>
      <c r="F140" s="135"/>
      <c r="G140" s="135"/>
    </row>
    <row r="141" spans="1:7" x14ac:dyDescent="0.25">
      <c r="A141" s="8">
        <v>35</v>
      </c>
      <c r="B141" s="7" t="s">
        <v>840</v>
      </c>
      <c r="C141" s="139">
        <v>100000</v>
      </c>
      <c r="D141" s="139">
        <v>250000</v>
      </c>
      <c r="E141" s="139">
        <v>250000</v>
      </c>
      <c r="F141" s="135"/>
      <c r="G141" s="135"/>
    </row>
    <row r="142" spans="1:7" x14ac:dyDescent="0.25">
      <c r="A142" s="8">
        <v>37</v>
      </c>
      <c r="B142" s="7" t="s">
        <v>841</v>
      </c>
      <c r="C142" s="139">
        <v>960000</v>
      </c>
      <c r="D142" s="139">
        <v>800000</v>
      </c>
      <c r="E142" s="139">
        <v>800000</v>
      </c>
      <c r="F142" s="135"/>
      <c r="G142" s="135"/>
    </row>
    <row r="143" spans="1:7" x14ac:dyDescent="0.25">
      <c r="A143" s="8">
        <v>38</v>
      </c>
      <c r="B143" s="7" t="s">
        <v>64</v>
      </c>
      <c r="C143" s="139">
        <v>4590100</v>
      </c>
      <c r="D143" s="139">
        <v>6000000</v>
      </c>
      <c r="E143" s="139">
        <v>4500000</v>
      </c>
      <c r="F143" s="135"/>
      <c r="G143" s="135"/>
    </row>
    <row r="144" spans="1:7" x14ac:dyDescent="0.25">
      <c r="A144" s="8">
        <v>41</v>
      </c>
      <c r="B144" s="7" t="s">
        <v>842</v>
      </c>
      <c r="C144" s="139">
        <v>330000</v>
      </c>
      <c r="D144" s="139">
        <v>650000</v>
      </c>
      <c r="E144" s="139">
        <v>300000</v>
      </c>
      <c r="F144" s="135"/>
      <c r="G144" s="135"/>
    </row>
    <row r="145" spans="1:7" x14ac:dyDescent="0.25">
      <c r="A145" s="8">
        <v>42</v>
      </c>
      <c r="B145" s="7" t="s">
        <v>843</v>
      </c>
      <c r="C145" s="139">
        <v>39257375</v>
      </c>
      <c r="D145" s="139">
        <v>25000000</v>
      </c>
      <c r="E145" s="139">
        <v>22250000</v>
      </c>
      <c r="F145" s="135"/>
      <c r="G145" s="135"/>
    </row>
    <row r="146" spans="1:7" x14ac:dyDescent="0.25">
      <c r="A146" s="8">
        <v>54</v>
      </c>
      <c r="B146" s="7" t="s">
        <v>844</v>
      </c>
      <c r="C146" s="139">
        <v>0</v>
      </c>
      <c r="D146" s="139">
        <v>500000</v>
      </c>
      <c r="E146" s="139">
        <v>500000</v>
      </c>
      <c r="F146" s="135"/>
      <c r="G146" s="135"/>
    </row>
    <row r="147" spans="1:7" s="2" customFormat="1" x14ac:dyDescent="0.25">
      <c r="A147" s="5"/>
      <c r="B147" s="128" t="s">
        <v>40</v>
      </c>
      <c r="C147" s="153">
        <f>SUM(C138:C146)</f>
        <v>75196902</v>
      </c>
      <c r="D147" s="153">
        <f t="shared" ref="D147:E147" si="11">SUM(D138:D146)</f>
        <v>58000000</v>
      </c>
      <c r="E147" s="153">
        <f t="shared" si="11"/>
        <v>53400000</v>
      </c>
      <c r="F147" s="211"/>
      <c r="G147" s="211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8A03-7211-4FF9-913B-A510733438FE}">
  <sheetPr>
    <pageSetUpPr fitToPage="1"/>
  </sheetPr>
  <dimension ref="A1:L70"/>
  <sheetViews>
    <sheetView topLeftCell="A10" zoomScaleNormal="100" workbookViewId="0">
      <selection activeCell="E13" sqref="E13"/>
    </sheetView>
  </sheetViews>
  <sheetFormatPr defaultRowHeight="15" x14ac:dyDescent="0.25"/>
  <cols>
    <col min="1" max="1" width="7.5703125" style="107" customWidth="1"/>
    <col min="2" max="2" width="35" customWidth="1"/>
    <col min="3" max="3" width="12.5703125" customWidth="1"/>
    <col min="4" max="5" width="14.85546875" customWidth="1"/>
    <col min="6" max="6" width="12.7109375" customWidth="1"/>
    <col min="7" max="7" width="12.85546875" customWidth="1"/>
    <col min="8" max="8" width="9.5703125" customWidth="1"/>
    <col min="9" max="9" width="11.140625" customWidth="1"/>
    <col min="10" max="10" width="9.5703125" bestFit="1" customWidth="1"/>
    <col min="11" max="11" width="9.28515625" bestFit="1" customWidth="1"/>
  </cols>
  <sheetData>
    <row r="1" spans="1:7" x14ac:dyDescent="0.25">
      <c r="A1" t="s">
        <v>5</v>
      </c>
    </row>
    <row r="2" spans="1:7" x14ac:dyDescent="0.25">
      <c r="A2" t="s">
        <v>6</v>
      </c>
    </row>
    <row r="3" spans="1:7" x14ac:dyDescent="0.25">
      <c r="A3" t="s">
        <v>7</v>
      </c>
    </row>
    <row r="5" spans="1:7" s="2" customFormat="1" x14ac:dyDescent="0.25">
      <c r="A5" s="129"/>
      <c r="B5" s="2" t="s">
        <v>653</v>
      </c>
    </row>
    <row r="7" spans="1:7" s="187" customFormat="1" ht="12" x14ac:dyDescent="0.2">
      <c r="A7" s="186" t="s">
        <v>610</v>
      </c>
      <c r="B7" s="155" t="s">
        <v>42</v>
      </c>
      <c r="C7" s="155" t="s">
        <v>742</v>
      </c>
      <c r="D7" s="155" t="s">
        <v>743</v>
      </c>
      <c r="E7" s="155" t="s">
        <v>821</v>
      </c>
      <c r="F7" s="155" t="s">
        <v>583</v>
      </c>
      <c r="G7" s="155" t="s">
        <v>582</v>
      </c>
    </row>
    <row r="8" spans="1:7" s="1" customFormat="1" x14ac:dyDescent="0.25">
      <c r="A8" s="10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</row>
    <row r="9" spans="1:7" s="2" customFormat="1" x14ac:dyDescent="0.25">
      <c r="A9" s="108" t="s">
        <v>77</v>
      </c>
      <c r="B9" s="109" t="s">
        <v>611</v>
      </c>
      <c r="C9" s="110">
        <f>SUM(C10:C14)</f>
        <v>7514100</v>
      </c>
      <c r="D9" s="110">
        <f>SUM(D10:D14)</f>
        <v>6116632</v>
      </c>
      <c r="E9" s="110">
        <f>SUM(E10:E14)</f>
        <v>6044100</v>
      </c>
      <c r="F9" s="191">
        <f>E9/C9*100</f>
        <v>80.436778855751186</v>
      </c>
      <c r="G9" s="191">
        <f t="shared" ref="G9:G27" si="0">E9/D9*100</f>
        <v>98.814184014993884</v>
      </c>
    </row>
    <row r="10" spans="1:7" x14ac:dyDescent="0.25">
      <c r="A10" s="106" t="s">
        <v>86</v>
      </c>
      <c r="B10" s="7" t="s">
        <v>90</v>
      </c>
      <c r="C10" s="159">
        <v>3223100</v>
      </c>
      <c r="D10" s="159">
        <v>2926309</v>
      </c>
      <c r="E10" s="159">
        <v>2423100</v>
      </c>
      <c r="F10" s="180">
        <f>E10/C10*100</f>
        <v>75.179175328100285</v>
      </c>
      <c r="G10" s="180">
        <f t="shared" si="0"/>
        <v>82.803969095539813</v>
      </c>
    </row>
    <row r="11" spans="1:7" x14ac:dyDescent="0.25">
      <c r="A11" s="106" t="s">
        <v>107</v>
      </c>
      <c r="B11" s="7" t="s">
        <v>108</v>
      </c>
      <c r="C11" s="159">
        <v>30000</v>
      </c>
      <c r="D11" s="159"/>
      <c r="E11" s="159">
        <v>30000</v>
      </c>
      <c r="F11" s="180">
        <v>0</v>
      </c>
      <c r="G11" s="180">
        <v>0</v>
      </c>
    </row>
    <row r="12" spans="1:7" x14ac:dyDescent="0.25">
      <c r="A12" s="106" t="s">
        <v>119</v>
      </c>
      <c r="B12" s="7" t="s">
        <v>120</v>
      </c>
      <c r="C12" s="159">
        <v>3481000</v>
      </c>
      <c r="D12" s="159">
        <v>3154619</v>
      </c>
      <c r="E12" s="159">
        <v>3481000</v>
      </c>
      <c r="F12" s="180">
        <f t="shared" ref="F12:F24" si="1">E12/C12*100</f>
        <v>100</v>
      </c>
      <c r="G12" s="180">
        <f t="shared" si="0"/>
        <v>110.34613054698524</v>
      </c>
    </row>
    <row r="13" spans="1:7" x14ac:dyDescent="0.25">
      <c r="A13" s="106" t="s">
        <v>131</v>
      </c>
      <c r="B13" s="7" t="s">
        <v>132</v>
      </c>
      <c r="C13" s="159">
        <v>110000</v>
      </c>
      <c r="D13" s="159">
        <v>12457</v>
      </c>
      <c r="E13" s="159">
        <v>110000</v>
      </c>
      <c r="F13" s="180">
        <f t="shared" si="1"/>
        <v>100</v>
      </c>
      <c r="G13" s="180">
        <f t="shared" si="0"/>
        <v>883.03764951432925</v>
      </c>
    </row>
    <row r="14" spans="1:7" x14ac:dyDescent="0.25">
      <c r="A14" s="106" t="s">
        <v>398</v>
      </c>
      <c r="B14" s="7" t="s">
        <v>399</v>
      </c>
      <c r="C14" s="159">
        <v>670000</v>
      </c>
      <c r="D14" s="159">
        <v>23247</v>
      </c>
      <c r="E14" s="159">
        <v>0</v>
      </c>
      <c r="F14" s="180">
        <f t="shared" si="1"/>
        <v>0</v>
      </c>
      <c r="G14" s="180">
        <f t="shared" si="0"/>
        <v>0</v>
      </c>
    </row>
    <row r="15" spans="1:7" s="2" customFormat="1" x14ac:dyDescent="0.25">
      <c r="A15" s="108" t="s">
        <v>612</v>
      </c>
      <c r="B15" s="109" t="s">
        <v>613</v>
      </c>
      <c r="C15" s="110">
        <f>+C16</f>
        <v>15000</v>
      </c>
      <c r="D15" s="110">
        <f>+D16</f>
        <v>15000</v>
      </c>
      <c r="E15" s="110">
        <f>+E16</f>
        <v>15000</v>
      </c>
      <c r="F15" s="191">
        <f t="shared" si="1"/>
        <v>100</v>
      </c>
      <c r="G15" s="191">
        <f t="shared" si="0"/>
        <v>100</v>
      </c>
    </row>
    <row r="16" spans="1:7" x14ac:dyDescent="0.25">
      <c r="A16" s="106" t="s">
        <v>584</v>
      </c>
      <c r="B16" s="7" t="s">
        <v>585</v>
      </c>
      <c r="C16" s="159">
        <v>15000</v>
      </c>
      <c r="D16" s="159">
        <v>15000</v>
      </c>
      <c r="E16" s="159">
        <v>15000</v>
      </c>
      <c r="F16" s="180">
        <f t="shared" si="1"/>
        <v>100</v>
      </c>
      <c r="G16" s="180">
        <f t="shared" si="0"/>
        <v>100</v>
      </c>
    </row>
    <row r="17" spans="1:7" x14ac:dyDescent="0.25">
      <c r="A17" s="108" t="s">
        <v>614</v>
      </c>
      <c r="B17" s="109" t="s">
        <v>615</v>
      </c>
      <c r="C17" s="110">
        <f>+C18</f>
        <v>3529000</v>
      </c>
      <c r="D17" s="110">
        <f>+D18</f>
        <v>3443936</v>
      </c>
      <c r="E17" s="110">
        <f>+E18</f>
        <v>13095380</v>
      </c>
      <c r="F17" s="191">
        <f t="shared" si="1"/>
        <v>371.07905922357605</v>
      </c>
      <c r="G17" s="191">
        <f t="shared" si="0"/>
        <v>380.24458061938435</v>
      </c>
    </row>
    <row r="18" spans="1:7" x14ac:dyDescent="0.25">
      <c r="A18" s="106" t="s">
        <v>265</v>
      </c>
      <c r="B18" s="7" t="s">
        <v>266</v>
      </c>
      <c r="C18" s="159">
        <v>3529000</v>
      </c>
      <c r="D18" s="159">
        <v>3443936</v>
      </c>
      <c r="E18" s="159">
        <v>13095380</v>
      </c>
      <c r="F18" s="180">
        <f t="shared" si="1"/>
        <v>371.07905922357605</v>
      </c>
      <c r="G18" s="180">
        <f t="shared" si="0"/>
        <v>380.24458061938435</v>
      </c>
    </row>
    <row r="19" spans="1:7" x14ac:dyDescent="0.25">
      <c r="A19" s="108" t="s">
        <v>616</v>
      </c>
      <c r="B19" s="109" t="s">
        <v>617</v>
      </c>
      <c r="C19" s="110">
        <f>SUM(C20:C27)</f>
        <v>5767000</v>
      </c>
      <c r="D19" s="110">
        <f>SUM(D20:D27)</f>
        <v>5341797</v>
      </c>
      <c r="E19" s="110">
        <f>SUM(E20:E27)</f>
        <v>11717000</v>
      </c>
      <c r="F19" s="191">
        <f t="shared" si="1"/>
        <v>203.17322698109933</v>
      </c>
      <c r="G19" s="191">
        <f t="shared" si="0"/>
        <v>219.34566214328251</v>
      </c>
    </row>
    <row r="20" spans="1:7" x14ac:dyDescent="0.25">
      <c r="A20" s="106" t="s">
        <v>422</v>
      </c>
      <c r="B20" s="7" t="s">
        <v>423</v>
      </c>
      <c r="C20" s="159">
        <v>315000</v>
      </c>
      <c r="D20" s="159">
        <v>293858</v>
      </c>
      <c r="E20" s="159">
        <v>245000</v>
      </c>
      <c r="F20" s="180">
        <f t="shared" si="1"/>
        <v>77.777777777777786</v>
      </c>
      <c r="G20" s="180">
        <f t="shared" si="0"/>
        <v>83.373602216036318</v>
      </c>
    </row>
    <row r="21" spans="1:7" x14ac:dyDescent="0.25">
      <c r="A21" s="106" t="s">
        <v>412</v>
      </c>
      <c r="B21" s="7" t="s">
        <v>413</v>
      </c>
      <c r="C21" s="159">
        <v>440000</v>
      </c>
      <c r="D21" s="159">
        <v>439270</v>
      </c>
      <c r="E21" s="159">
        <v>500000</v>
      </c>
      <c r="F21" s="180">
        <f t="shared" si="1"/>
        <v>113.63636363636364</v>
      </c>
      <c r="G21" s="180">
        <f t="shared" si="0"/>
        <v>113.82521000751247</v>
      </c>
    </row>
    <row r="22" spans="1:7" x14ac:dyDescent="0.25">
      <c r="A22" s="106" t="s">
        <v>433</v>
      </c>
      <c r="B22" s="7" t="s">
        <v>434</v>
      </c>
      <c r="C22" s="159">
        <v>1162000</v>
      </c>
      <c r="D22" s="159">
        <v>974322</v>
      </c>
      <c r="E22" s="159">
        <v>452000</v>
      </c>
      <c r="F22" s="180">
        <f t="shared" si="1"/>
        <v>38.89845094664372</v>
      </c>
      <c r="G22" s="180">
        <f t="shared" si="0"/>
        <v>46.391234109462786</v>
      </c>
    </row>
    <row r="23" spans="1:7" x14ac:dyDescent="0.25">
      <c r="A23" s="106" t="s">
        <v>487</v>
      </c>
      <c r="B23" s="7" t="s">
        <v>488</v>
      </c>
      <c r="C23" s="159">
        <v>220000</v>
      </c>
      <c r="D23" s="159">
        <v>219000</v>
      </c>
      <c r="E23" s="159">
        <v>500000</v>
      </c>
      <c r="F23" s="180">
        <f t="shared" si="1"/>
        <v>227.27272727272728</v>
      </c>
      <c r="G23" s="180">
        <f t="shared" si="0"/>
        <v>228.31050228310502</v>
      </c>
    </row>
    <row r="24" spans="1:7" x14ac:dyDescent="0.25">
      <c r="A24" s="106" t="s">
        <v>451</v>
      </c>
      <c r="B24" s="7" t="s">
        <v>452</v>
      </c>
      <c r="C24" s="159">
        <v>3200000</v>
      </c>
      <c r="D24" s="159">
        <v>3050007</v>
      </c>
      <c r="E24" s="159">
        <v>9500000</v>
      </c>
      <c r="F24" s="180">
        <f t="shared" si="1"/>
        <v>296.875</v>
      </c>
      <c r="G24" s="180">
        <f t="shared" si="0"/>
        <v>311.4746949761099</v>
      </c>
    </row>
    <row r="25" spans="1:7" x14ac:dyDescent="0.25">
      <c r="A25" s="106" t="s">
        <v>502</v>
      </c>
      <c r="B25" s="7" t="s">
        <v>503</v>
      </c>
      <c r="C25" s="159">
        <v>50000</v>
      </c>
      <c r="D25" s="159"/>
      <c r="E25" s="159">
        <v>50000</v>
      </c>
      <c r="F25" s="180">
        <v>0</v>
      </c>
      <c r="G25" s="180">
        <v>0</v>
      </c>
    </row>
    <row r="26" spans="1:7" x14ac:dyDescent="0.25">
      <c r="A26" s="106" t="s">
        <v>318</v>
      </c>
      <c r="B26" s="7" t="s">
        <v>319</v>
      </c>
      <c r="C26" s="159">
        <v>170000</v>
      </c>
      <c r="D26" s="159">
        <v>170000</v>
      </c>
      <c r="E26" s="159">
        <v>320000</v>
      </c>
      <c r="F26" s="180">
        <f>E26/C26*100</f>
        <v>188.23529411764704</v>
      </c>
      <c r="G26" s="180">
        <f t="shared" si="0"/>
        <v>188.23529411764704</v>
      </c>
    </row>
    <row r="27" spans="1:7" x14ac:dyDescent="0.25">
      <c r="A27" s="106" t="s">
        <v>535</v>
      </c>
      <c r="B27" s="7" t="s">
        <v>618</v>
      </c>
      <c r="C27" s="159">
        <v>210000</v>
      </c>
      <c r="D27" s="159">
        <v>195340</v>
      </c>
      <c r="E27" s="159">
        <v>150000</v>
      </c>
      <c r="F27" s="180">
        <v>0</v>
      </c>
      <c r="G27" s="180">
        <f t="shared" si="0"/>
        <v>76.789188082318006</v>
      </c>
    </row>
    <row r="28" spans="1:7" x14ac:dyDescent="0.25">
      <c r="A28"/>
    </row>
    <row r="29" spans="1:7" x14ac:dyDescent="0.25">
      <c r="A29"/>
    </row>
    <row r="30" spans="1:7" x14ac:dyDescent="0.25">
      <c r="A30"/>
    </row>
    <row r="31" spans="1:7" s="26" customFormat="1" ht="12.75" x14ac:dyDescent="0.2">
      <c r="A31" s="27" t="s">
        <v>610</v>
      </c>
      <c r="B31" s="28" t="s">
        <v>42</v>
      </c>
      <c r="C31" s="28" t="s">
        <v>742</v>
      </c>
      <c r="D31" s="28" t="s">
        <v>799</v>
      </c>
      <c r="E31" s="28" t="s">
        <v>845</v>
      </c>
      <c r="F31" s="155" t="s">
        <v>583</v>
      </c>
      <c r="G31" s="155" t="s">
        <v>582</v>
      </c>
    </row>
    <row r="32" spans="1:7" s="1" customFormat="1" x14ac:dyDescent="0.25">
      <c r="A32" s="105">
        <v>1</v>
      </c>
      <c r="B32" s="5">
        <v>2</v>
      </c>
      <c r="C32" s="5">
        <v>3</v>
      </c>
      <c r="D32" s="5">
        <v>4</v>
      </c>
      <c r="E32" s="5">
        <v>5</v>
      </c>
      <c r="F32" s="5">
        <v>6</v>
      </c>
      <c r="G32" s="5">
        <v>7</v>
      </c>
    </row>
    <row r="33" spans="1:7" s="2" customFormat="1" x14ac:dyDescent="0.25">
      <c r="A33" s="108" t="s">
        <v>623</v>
      </c>
      <c r="B33" s="109" t="s">
        <v>471</v>
      </c>
      <c r="C33" s="110">
        <f>SUM(C34:C38)</f>
        <v>2051000</v>
      </c>
      <c r="D33" s="110">
        <f>SUM(D34:D38)</f>
        <v>2023069</v>
      </c>
      <c r="E33" s="110">
        <f>SUM(E34:E38)</f>
        <v>2700000</v>
      </c>
      <c r="F33" s="191">
        <f>E33/C33*100</f>
        <v>131.6431009263774</v>
      </c>
      <c r="G33" s="191">
        <f>E33/D33*100</f>
        <v>133.46059872401781</v>
      </c>
    </row>
    <row r="34" spans="1:7" x14ac:dyDescent="0.25">
      <c r="A34" s="106" t="s">
        <v>525</v>
      </c>
      <c r="B34" s="7" t="s">
        <v>526</v>
      </c>
      <c r="C34" s="159">
        <v>700000</v>
      </c>
      <c r="D34" s="159">
        <v>680529</v>
      </c>
      <c r="E34" s="159">
        <v>1000000</v>
      </c>
      <c r="F34" s="180">
        <f>E34/C34*100</f>
        <v>142.85714285714286</v>
      </c>
      <c r="G34" s="180">
        <f>E34/D34*100</f>
        <v>146.94450934493608</v>
      </c>
    </row>
    <row r="35" spans="1:7" x14ac:dyDescent="0.25">
      <c r="A35" s="106" t="s">
        <v>472</v>
      </c>
      <c r="B35" s="7" t="s">
        <v>471</v>
      </c>
      <c r="C35" s="159">
        <v>101000</v>
      </c>
      <c r="D35" s="159"/>
      <c r="E35" s="159">
        <v>450000</v>
      </c>
      <c r="F35" s="180">
        <f>E35/C35*100</f>
        <v>445.54455445544556</v>
      </c>
      <c r="G35" s="180">
        <v>0</v>
      </c>
    </row>
    <row r="36" spans="1:7" x14ac:dyDescent="0.25">
      <c r="A36" s="106" t="s">
        <v>276</v>
      </c>
      <c r="B36" s="7" t="s">
        <v>800</v>
      </c>
      <c r="C36" s="159"/>
      <c r="D36" s="159">
        <v>57580</v>
      </c>
      <c r="E36" s="159"/>
      <c r="F36" s="180"/>
      <c r="G36" s="180"/>
    </row>
    <row r="37" spans="1:7" x14ac:dyDescent="0.25">
      <c r="A37" s="106" t="s">
        <v>280</v>
      </c>
      <c r="B37" s="7" t="s">
        <v>801</v>
      </c>
      <c r="C37" s="159"/>
      <c r="D37" s="159">
        <v>59187</v>
      </c>
      <c r="E37" s="159"/>
      <c r="F37" s="180"/>
      <c r="G37" s="180"/>
    </row>
    <row r="38" spans="1:7" x14ac:dyDescent="0.25">
      <c r="A38" s="106" t="s">
        <v>456</v>
      </c>
      <c r="B38" s="7" t="s">
        <v>619</v>
      </c>
      <c r="C38" s="159">
        <v>1250000</v>
      </c>
      <c r="D38" s="159">
        <v>1225773</v>
      </c>
      <c r="E38" s="159">
        <v>1250000</v>
      </c>
      <c r="F38" s="180">
        <f>E38/C38*100</f>
        <v>100</v>
      </c>
      <c r="G38" s="180">
        <f t="shared" ref="G38:G59" si="2">E38/D38*100</f>
        <v>101.97646709464149</v>
      </c>
    </row>
    <row r="39" spans="1:7" s="2" customFormat="1" x14ac:dyDescent="0.25">
      <c r="A39" s="108" t="s">
        <v>624</v>
      </c>
      <c r="B39" s="109" t="s">
        <v>625</v>
      </c>
      <c r="C39" s="110">
        <f>+C40+C41+C42+C43</f>
        <v>5600000</v>
      </c>
      <c r="D39" s="110">
        <f>+D40+D41+D42+D43</f>
        <v>3833467</v>
      </c>
      <c r="E39" s="110">
        <f>+E40+E41+E42+E43</f>
        <v>25980000</v>
      </c>
      <c r="F39" s="191">
        <f>E39/C39*100</f>
        <v>463.92857142857144</v>
      </c>
      <c r="G39" s="191">
        <f t="shared" si="2"/>
        <v>677.71549878999872</v>
      </c>
    </row>
    <row r="40" spans="1:7" x14ac:dyDescent="0.25">
      <c r="A40" s="106" t="s">
        <v>543</v>
      </c>
      <c r="B40" s="111" t="s">
        <v>544</v>
      </c>
      <c r="C40" s="159">
        <v>1500000</v>
      </c>
      <c r="D40" s="159">
        <v>925734</v>
      </c>
      <c r="E40" s="159">
        <v>23500000</v>
      </c>
      <c r="F40" s="180">
        <f>E40/C40*100</f>
        <v>1566.6666666666665</v>
      </c>
      <c r="G40" s="180">
        <f t="shared" si="2"/>
        <v>2538.5261857077735</v>
      </c>
    </row>
    <row r="41" spans="1:7" x14ac:dyDescent="0.25">
      <c r="A41" s="106" t="s">
        <v>461</v>
      </c>
      <c r="B41" s="111" t="s">
        <v>462</v>
      </c>
      <c r="C41" s="159">
        <v>950000</v>
      </c>
      <c r="D41" s="159">
        <v>854888</v>
      </c>
      <c r="E41" s="159">
        <v>1000000</v>
      </c>
      <c r="F41" s="180">
        <f>E41/C41*100</f>
        <v>105.26315789473684</v>
      </c>
      <c r="G41" s="180">
        <f t="shared" si="2"/>
        <v>116.97438728815939</v>
      </c>
    </row>
    <row r="42" spans="1:7" x14ac:dyDescent="0.25">
      <c r="A42" s="106" t="s">
        <v>518</v>
      </c>
      <c r="B42" s="111" t="s">
        <v>519</v>
      </c>
      <c r="C42" s="159">
        <v>1900000</v>
      </c>
      <c r="D42" s="159">
        <v>1596214</v>
      </c>
      <c r="E42" s="159">
        <v>0</v>
      </c>
      <c r="F42" s="180">
        <v>0</v>
      </c>
      <c r="G42" s="180">
        <f t="shared" si="2"/>
        <v>0</v>
      </c>
    </row>
    <row r="43" spans="1:7" x14ac:dyDescent="0.25">
      <c r="A43" s="106" t="s">
        <v>479</v>
      </c>
      <c r="B43" s="111" t="s">
        <v>620</v>
      </c>
      <c r="C43" s="159">
        <v>1250000</v>
      </c>
      <c r="D43" s="159">
        <v>456631</v>
      </c>
      <c r="E43" s="159">
        <v>1480000</v>
      </c>
      <c r="F43" s="180">
        <f t="shared" ref="F43:F59" si="3">E43/C43*100</f>
        <v>118.39999999999999</v>
      </c>
      <c r="G43" s="180">
        <f t="shared" si="2"/>
        <v>324.1129051685059</v>
      </c>
    </row>
    <row r="44" spans="1:7" x14ac:dyDescent="0.25">
      <c r="A44" s="108" t="s">
        <v>626</v>
      </c>
      <c r="B44" s="109" t="s">
        <v>627</v>
      </c>
      <c r="C44" s="110">
        <f>+C45</f>
        <v>300000</v>
      </c>
      <c r="D44" s="110">
        <f>+D45</f>
        <v>250645</v>
      </c>
      <c r="E44" s="110">
        <f>+E45</f>
        <v>300000</v>
      </c>
      <c r="F44" s="191">
        <f t="shared" si="3"/>
        <v>100</v>
      </c>
      <c r="G44" s="191">
        <f t="shared" si="2"/>
        <v>119.69119671248181</v>
      </c>
    </row>
    <row r="45" spans="1:7" x14ac:dyDescent="0.25">
      <c r="A45" s="106" t="s">
        <v>467</v>
      </c>
      <c r="B45" s="111" t="s">
        <v>468</v>
      </c>
      <c r="C45" s="159">
        <v>300000</v>
      </c>
      <c r="D45" s="159">
        <v>250645</v>
      </c>
      <c r="E45" s="159">
        <v>300000</v>
      </c>
      <c r="F45" s="180">
        <f t="shared" si="3"/>
        <v>100</v>
      </c>
      <c r="G45" s="180">
        <f t="shared" si="2"/>
        <v>119.69119671248181</v>
      </c>
    </row>
    <row r="46" spans="1:7" x14ac:dyDescent="0.25">
      <c r="A46" s="108" t="s">
        <v>628</v>
      </c>
      <c r="B46" s="109" t="s">
        <v>629</v>
      </c>
      <c r="C46" s="110">
        <f>+C47+C48+C49+C50</f>
        <v>3054885</v>
      </c>
      <c r="D46" s="110">
        <f>+D47+D48+D49+D50</f>
        <v>2869257</v>
      </c>
      <c r="E46" s="110">
        <f>+E47+E48+E49+E50</f>
        <v>2779300</v>
      </c>
      <c r="F46" s="191">
        <f t="shared" si="3"/>
        <v>90.978874818528354</v>
      </c>
      <c r="G46" s="191">
        <f t="shared" si="2"/>
        <v>96.864798099298881</v>
      </c>
    </row>
    <row r="47" spans="1:7" x14ac:dyDescent="0.25">
      <c r="A47" s="106" t="s">
        <v>371</v>
      </c>
      <c r="B47" s="111" t="s">
        <v>621</v>
      </c>
      <c r="C47" s="159">
        <v>855600</v>
      </c>
      <c r="D47" s="159">
        <v>815798</v>
      </c>
      <c r="E47" s="159">
        <v>650000</v>
      </c>
      <c r="F47" s="180">
        <f t="shared" si="3"/>
        <v>75.970079476390836</v>
      </c>
      <c r="G47" s="180">
        <f t="shared" si="2"/>
        <v>79.676586605998054</v>
      </c>
    </row>
    <row r="48" spans="1:7" x14ac:dyDescent="0.25">
      <c r="A48" s="106" t="s">
        <v>303</v>
      </c>
      <c r="B48" s="111" t="s">
        <v>304</v>
      </c>
      <c r="C48" s="159">
        <v>1838785</v>
      </c>
      <c r="D48" s="159">
        <v>1702698</v>
      </c>
      <c r="E48" s="159">
        <v>1830500</v>
      </c>
      <c r="F48" s="180">
        <f t="shared" si="3"/>
        <v>99.549430738232033</v>
      </c>
      <c r="G48" s="180">
        <f t="shared" si="2"/>
        <v>107.50585247648144</v>
      </c>
    </row>
    <row r="49" spans="1:12" x14ac:dyDescent="0.25">
      <c r="A49" s="106" t="s">
        <v>297</v>
      </c>
      <c r="B49" s="111" t="s">
        <v>622</v>
      </c>
      <c r="C49" s="159">
        <v>170000</v>
      </c>
      <c r="D49" s="159">
        <v>166000</v>
      </c>
      <c r="E49" s="159">
        <v>170000</v>
      </c>
      <c r="F49" s="180">
        <f t="shared" si="3"/>
        <v>100</v>
      </c>
      <c r="G49" s="180">
        <f t="shared" si="2"/>
        <v>102.40963855421687</v>
      </c>
    </row>
    <row r="50" spans="1:12" x14ac:dyDescent="0.25">
      <c r="A50" s="106" t="s">
        <v>224</v>
      </c>
      <c r="B50" s="111" t="s">
        <v>225</v>
      </c>
      <c r="C50" s="159">
        <v>190500</v>
      </c>
      <c r="D50" s="159">
        <v>184761</v>
      </c>
      <c r="E50" s="159">
        <v>128800</v>
      </c>
      <c r="F50" s="180">
        <f t="shared" si="3"/>
        <v>67.611548556430449</v>
      </c>
      <c r="G50" s="180">
        <f t="shared" si="2"/>
        <v>69.711681577822162</v>
      </c>
    </row>
    <row r="51" spans="1:12" x14ac:dyDescent="0.25">
      <c r="A51" s="108" t="s">
        <v>630</v>
      </c>
      <c r="B51" s="109" t="s">
        <v>631</v>
      </c>
      <c r="C51" s="110">
        <f>+C52+C53+C54+C55</f>
        <v>3466111</v>
      </c>
      <c r="D51" s="110">
        <f>+D52+D53+D54+D55</f>
        <v>2811460</v>
      </c>
      <c r="E51" s="110">
        <f>+E52+E53+E54+E55</f>
        <v>10193622</v>
      </c>
      <c r="F51" s="191">
        <f t="shared" si="3"/>
        <v>294.09392832485747</v>
      </c>
      <c r="G51" s="191">
        <f t="shared" si="2"/>
        <v>362.5739651284386</v>
      </c>
    </row>
    <row r="52" spans="1:12" x14ac:dyDescent="0.25">
      <c r="A52" s="106" t="s">
        <v>246</v>
      </c>
      <c r="B52" s="111" t="s">
        <v>247</v>
      </c>
      <c r="C52" s="159">
        <v>3052111</v>
      </c>
      <c r="D52" s="159">
        <v>2474120</v>
      </c>
      <c r="E52" s="159">
        <v>9743622</v>
      </c>
      <c r="F52" s="180">
        <f t="shared" si="3"/>
        <v>319.24205902078921</v>
      </c>
      <c r="G52" s="180">
        <f t="shared" si="2"/>
        <v>393.82172247102</v>
      </c>
    </row>
    <row r="53" spans="1:12" x14ac:dyDescent="0.25">
      <c r="A53" s="106" t="s">
        <v>181</v>
      </c>
      <c r="B53" s="111" t="s">
        <v>182</v>
      </c>
      <c r="C53" s="159">
        <v>300000</v>
      </c>
      <c r="D53" s="159">
        <v>237301</v>
      </c>
      <c r="E53" s="159">
        <v>300000</v>
      </c>
      <c r="F53" s="180">
        <f t="shared" si="3"/>
        <v>100</v>
      </c>
      <c r="G53" s="180">
        <f t="shared" si="2"/>
        <v>126.42171756545484</v>
      </c>
    </row>
    <row r="54" spans="1:12" x14ac:dyDescent="0.25">
      <c r="A54" s="106" t="s">
        <v>167</v>
      </c>
      <c r="B54" s="111" t="s">
        <v>168</v>
      </c>
      <c r="C54" s="159">
        <v>35000</v>
      </c>
      <c r="D54" s="159">
        <v>26728</v>
      </c>
      <c r="E54" s="159">
        <v>50000</v>
      </c>
      <c r="F54" s="180">
        <f t="shared" si="3"/>
        <v>142.85714285714286</v>
      </c>
      <c r="G54" s="180">
        <f t="shared" si="2"/>
        <v>187.06973959892247</v>
      </c>
    </row>
    <row r="55" spans="1:12" x14ac:dyDescent="0.25">
      <c r="A55" s="106" t="s">
        <v>174</v>
      </c>
      <c r="B55" s="111" t="s">
        <v>175</v>
      </c>
      <c r="C55" s="159">
        <v>79000</v>
      </c>
      <c r="D55" s="159">
        <v>73311</v>
      </c>
      <c r="E55" s="159">
        <v>100000</v>
      </c>
      <c r="F55" s="180">
        <f t="shared" si="3"/>
        <v>126.58227848101266</v>
      </c>
      <c r="G55" s="180">
        <f t="shared" si="2"/>
        <v>136.40517794055461</v>
      </c>
    </row>
    <row r="56" spans="1:12" x14ac:dyDescent="0.25">
      <c r="A56" s="108" t="s">
        <v>632</v>
      </c>
      <c r="B56" s="109" t="s">
        <v>633</v>
      </c>
      <c r="C56" s="110">
        <f>SUM(C57:C63)</f>
        <v>2142500</v>
      </c>
      <c r="D56" s="110">
        <f>SUM(D57:D63)</f>
        <v>1766511</v>
      </c>
      <c r="E56" s="110">
        <f>SUM(E57:E63)</f>
        <v>2372500</v>
      </c>
      <c r="F56" s="191">
        <f t="shared" si="3"/>
        <v>110.73512252042006</v>
      </c>
      <c r="G56" s="191">
        <f t="shared" si="2"/>
        <v>134.30428681168701</v>
      </c>
    </row>
    <row r="57" spans="1:12" x14ac:dyDescent="0.25">
      <c r="A57" s="106" t="s">
        <v>195</v>
      </c>
      <c r="B57" s="111" t="s">
        <v>196</v>
      </c>
      <c r="C57" s="159">
        <v>20000</v>
      </c>
      <c r="D57" s="159">
        <v>19000</v>
      </c>
      <c r="E57" s="159">
        <v>20000</v>
      </c>
      <c r="F57" s="180">
        <f t="shared" si="3"/>
        <v>100</v>
      </c>
      <c r="G57" s="180">
        <f t="shared" si="2"/>
        <v>105.26315789473684</v>
      </c>
    </row>
    <row r="58" spans="1:12" x14ac:dyDescent="0.25">
      <c r="A58" s="106" t="s">
        <v>185</v>
      </c>
      <c r="B58" s="111" t="s">
        <v>186</v>
      </c>
      <c r="C58" s="159">
        <v>75000</v>
      </c>
      <c r="D58" s="159">
        <v>28500</v>
      </c>
      <c r="E58" s="159">
        <v>75000</v>
      </c>
      <c r="F58" s="180">
        <f t="shared" si="3"/>
        <v>100</v>
      </c>
      <c r="G58" s="180">
        <f t="shared" si="2"/>
        <v>263.15789473684214</v>
      </c>
    </row>
    <row r="59" spans="1:12" x14ac:dyDescent="0.25">
      <c r="A59" s="106" t="s">
        <v>161</v>
      </c>
      <c r="B59" s="111" t="s">
        <v>162</v>
      </c>
      <c r="C59" s="159">
        <v>100000</v>
      </c>
      <c r="D59" s="159">
        <v>75000</v>
      </c>
      <c r="E59" s="159">
        <v>250000</v>
      </c>
      <c r="F59" s="180">
        <f t="shared" si="3"/>
        <v>250</v>
      </c>
      <c r="G59" s="180">
        <f t="shared" si="2"/>
        <v>333.33333333333337</v>
      </c>
    </row>
    <row r="60" spans="1:12" x14ac:dyDescent="0.25">
      <c r="A60" s="106" t="s">
        <v>636</v>
      </c>
      <c r="B60" s="111" t="s">
        <v>637</v>
      </c>
      <c r="C60" s="159"/>
      <c r="D60" s="159"/>
      <c r="E60" s="159"/>
      <c r="F60" s="180">
        <v>0</v>
      </c>
      <c r="G60" s="180">
        <v>0</v>
      </c>
    </row>
    <row r="61" spans="1:12" x14ac:dyDescent="0.25">
      <c r="A61" s="106" t="s">
        <v>143</v>
      </c>
      <c r="B61" s="111" t="s">
        <v>144</v>
      </c>
      <c r="C61" s="159">
        <v>118000</v>
      </c>
      <c r="D61" s="159">
        <v>91732</v>
      </c>
      <c r="E61" s="159">
        <v>140000</v>
      </c>
      <c r="F61" s="180">
        <f>E61/C61*100</f>
        <v>118.64406779661016</v>
      </c>
      <c r="G61" s="180">
        <f>E61/D61*100</f>
        <v>152.61849736188026</v>
      </c>
      <c r="L61" s="190"/>
    </row>
    <row r="62" spans="1:12" x14ac:dyDescent="0.25">
      <c r="A62" s="106" t="s">
        <v>190</v>
      </c>
      <c r="B62" s="111" t="s">
        <v>191</v>
      </c>
      <c r="C62" s="159">
        <v>992000</v>
      </c>
      <c r="D62" s="159">
        <v>732606</v>
      </c>
      <c r="E62" s="159">
        <v>1050000</v>
      </c>
      <c r="F62" s="180">
        <f>E62/C62*100</f>
        <v>105.84677419354837</v>
      </c>
      <c r="G62" s="180">
        <f>E62/D62*100</f>
        <v>143.32396950065927</v>
      </c>
    </row>
    <row r="63" spans="1:12" x14ac:dyDescent="0.25">
      <c r="A63" s="106" t="s">
        <v>156</v>
      </c>
      <c r="B63" s="111" t="s">
        <v>634</v>
      </c>
      <c r="C63" s="159">
        <v>837500</v>
      </c>
      <c r="D63" s="159">
        <v>819673</v>
      </c>
      <c r="E63" s="159">
        <v>837500</v>
      </c>
      <c r="F63" s="180">
        <f>E63/C63*100</f>
        <v>100</v>
      </c>
      <c r="G63" s="180">
        <f>E63/D63*100</f>
        <v>102.1748916946148</v>
      </c>
    </row>
    <row r="64" spans="1:12" x14ac:dyDescent="0.25">
      <c r="A64" s="112"/>
      <c r="B64" s="113" t="s">
        <v>635</v>
      </c>
      <c r="C64" s="114">
        <f>+C9+C15+C17+C19+C33+C39+C44+C46+C56+C51</f>
        <v>33439596</v>
      </c>
      <c r="D64" s="114">
        <f>+D9+D15+D17+D19+D33+D39+D44+D46+D56+D51</f>
        <v>28471774</v>
      </c>
      <c r="E64" s="114">
        <f>+E9+E15+E17+E19+E33+E39+E44+E46+E56+E51</f>
        <v>75196902</v>
      </c>
      <c r="F64" s="192">
        <f>E64/C64*100</f>
        <v>224.87383519824823</v>
      </c>
      <c r="G64" s="192">
        <f>E64/D64*100</f>
        <v>264.11035013132658</v>
      </c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</sheetData>
  <pageMargins left="0.7" right="0.7" top="0.75" bottom="0.75" header="0.3" footer="0.3"/>
  <pageSetup paperSize="9" fitToHeight="0" orientation="landscape" r:id="rId1"/>
  <rowBreaks count="1" manualBreakCount="1">
    <brk id="3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6"/>
  <sheetViews>
    <sheetView workbookViewId="0">
      <selection activeCell="F10" sqref="F10"/>
    </sheetView>
  </sheetViews>
  <sheetFormatPr defaultRowHeight="15" x14ac:dyDescent="0.25"/>
  <cols>
    <col min="1" max="1" width="13" style="115" customWidth="1"/>
    <col min="2" max="2" width="60.5703125" style="115" customWidth="1"/>
    <col min="3" max="3" width="15.42578125" style="115" customWidth="1"/>
    <col min="4" max="5" width="15.7109375" style="115" customWidth="1"/>
    <col min="6" max="6" width="8" style="115" customWidth="1"/>
    <col min="7" max="8" width="9.140625" style="71"/>
  </cols>
  <sheetData>
    <row r="1" spans="1:8" x14ac:dyDescent="0.25">
      <c r="A1" t="s">
        <v>5</v>
      </c>
      <c r="B1"/>
      <c r="C1"/>
      <c r="D1"/>
      <c r="E1"/>
      <c r="F1"/>
      <c r="G1"/>
      <c r="H1"/>
    </row>
    <row r="2" spans="1:8" x14ac:dyDescent="0.25">
      <c r="A2" t="s">
        <v>6</v>
      </c>
      <c r="B2"/>
      <c r="C2"/>
      <c r="D2"/>
      <c r="E2"/>
      <c r="F2"/>
      <c r="G2"/>
      <c r="H2"/>
    </row>
    <row r="3" spans="1:8" x14ac:dyDescent="0.25">
      <c r="A3" t="s">
        <v>7</v>
      </c>
      <c r="B3"/>
      <c r="C3"/>
      <c r="D3"/>
      <c r="E3"/>
      <c r="F3"/>
      <c r="G3"/>
      <c r="H3"/>
    </row>
    <row r="6" spans="1:8" x14ac:dyDescent="0.25">
      <c r="B6" s="59" t="s">
        <v>642</v>
      </c>
    </row>
    <row r="7" spans="1:8" s="2" customFormat="1" x14ac:dyDescent="0.25">
      <c r="A7" s="115"/>
      <c r="B7" s="118"/>
      <c r="C7" s="115"/>
      <c r="D7" s="115"/>
      <c r="E7" s="115"/>
      <c r="F7" s="115"/>
      <c r="G7" s="71"/>
      <c r="H7" s="71"/>
    </row>
    <row r="8" spans="1:8" s="1" customFormat="1" x14ac:dyDescent="0.25">
      <c r="A8" s="5" t="s">
        <v>641</v>
      </c>
      <c r="B8" s="5" t="s">
        <v>42</v>
      </c>
      <c r="C8" s="5" t="s">
        <v>742</v>
      </c>
      <c r="D8" s="5" t="s">
        <v>743</v>
      </c>
      <c r="E8" s="5" t="s">
        <v>821</v>
      </c>
      <c r="F8" s="5" t="s">
        <v>565</v>
      </c>
    </row>
    <row r="9" spans="1:8" s="1" customFormat="1" x14ac:dyDescent="0.25">
      <c r="A9" s="5"/>
      <c r="B9" s="5"/>
      <c r="C9" s="5"/>
      <c r="D9" s="5"/>
      <c r="E9" s="5"/>
      <c r="F9" s="5"/>
    </row>
    <row r="10" spans="1:8" x14ac:dyDescent="0.25">
      <c r="A10" s="120" t="s">
        <v>638</v>
      </c>
      <c r="B10" s="120" t="s">
        <v>639</v>
      </c>
      <c r="C10" s="124">
        <f t="shared" ref="C10:E10" si="0">+C11</f>
        <v>3103100</v>
      </c>
      <c r="D10" s="124">
        <f t="shared" si="0"/>
        <v>2863214.5</v>
      </c>
      <c r="E10" s="124">
        <f t="shared" si="0"/>
        <v>2303100</v>
      </c>
      <c r="F10" s="124">
        <f t="shared" ref="F10:F19" si="1">E10/D10*100</f>
        <v>80.437564143378012</v>
      </c>
    </row>
    <row r="11" spans="1:8" s="2" customFormat="1" x14ac:dyDescent="0.25">
      <c r="A11" s="121" t="s">
        <v>640</v>
      </c>
      <c r="B11" s="121" t="s">
        <v>78</v>
      </c>
      <c r="C11" s="125">
        <v>3103100</v>
      </c>
      <c r="D11" s="125">
        <v>2863214.5</v>
      </c>
      <c r="E11" s="125">
        <f>+'RASHODI POSEBNI DIO'!F47</f>
        <v>2303100</v>
      </c>
      <c r="F11" s="193">
        <f t="shared" si="1"/>
        <v>80.437564143378012</v>
      </c>
    </row>
    <row r="12" spans="1:8" s="35" customFormat="1" x14ac:dyDescent="0.25">
      <c r="A12" s="120" t="s">
        <v>643</v>
      </c>
      <c r="B12" s="120" t="s">
        <v>114</v>
      </c>
      <c r="C12" s="124">
        <f t="shared" ref="C12:E12" si="2">+C13</f>
        <v>225000</v>
      </c>
      <c r="D12" s="124">
        <f t="shared" si="2"/>
        <v>74164.740000000005</v>
      </c>
      <c r="E12" s="124">
        <f t="shared" si="2"/>
        <v>225000</v>
      </c>
      <c r="F12" s="124">
        <f t="shared" si="1"/>
        <v>303.3786675447119</v>
      </c>
    </row>
    <row r="13" spans="1:8" s="35" customFormat="1" x14ac:dyDescent="0.25">
      <c r="A13" s="78" t="s">
        <v>644</v>
      </c>
      <c r="B13" s="78" t="s">
        <v>114</v>
      </c>
      <c r="C13" s="125">
        <v>225000</v>
      </c>
      <c r="D13" s="125">
        <v>74164.740000000005</v>
      </c>
      <c r="E13" s="125">
        <f>+'RASHODI POSEBNI DIO'!F80</f>
        <v>225000</v>
      </c>
      <c r="F13" s="193">
        <f t="shared" si="1"/>
        <v>303.3786675447119</v>
      </c>
    </row>
    <row r="14" spans="1:8" x14ac:dyDescent="0.25">
      <c r="A14" s="120" t="s">
        <v>645</v>
      </c>
      <c r="B14" s="120" t="s">
        <v>136</v>
      </c>
      <c r="C14" s="124">
        <f t="shared" ref="C14:E14" si="3">+C15</f>
        <v>12377496</v>
      </c>
      <c r="D14" s="124">
        <f t="shared" si="3"/>
        <v>11076163.289999999</v>
      </c>
      <c r="E14" s="124">
        <f t="shared" si="3"/>
        <v>5000</v>
      </c>
      <c r="F14" s="124">
        <f t="shared" si="1"/>
        <v>4.5141985262299254E-2</v>
      </c>
    </row>
    <row r="15" spans="1:8" s="4" customFormat="1" x14ac:dyDescent="0.25">
      <c r="A15" s="122" t="s">
        <v>646</v>
      </c>
      <c r="B15" s="130" t="s">
        <v>136</v>
      </c>
      <c r="C15" s="125">
        <v>12377496</v>
      </c>
      <c r="D15" s="125">
        <v>11076163.289999999</v>
      </c>
      <c r="E15" s="125">
        <f>+'RASHODI POSEBNI DIO'!F448</f>
        <v>5000</v>
      </c>
      <c r="F15" s="193">
        <f t="shared" si="1"/>
        <v>4.5141985262299254E-2</v>
      </c>
    </row>
    <row r="16" spans="1:8" x14ac:dyDescent="0.25">
      <c r="A16" s="120" t="s">
        <v>647</v>
      </c>
      <c r="B16" s="120" t="s">
        <v>648</v>
      </c>
      <c r="C16" s="124">
        <f t="shared" ref="C16:D16" si="4">+C17+C18</f>
        <v>17904000</v>
      </c>
      <c r="D16" s="124">
        <f t="shared" si="4"/>
        <v>15102333.969999999</v>
      </c>
      <c r="E16" s="124">
        <f t="shared" ref="E16" si="5">+E17+E18</f>
        <v>22000000</v>
      </c>
      <c r="F16" s="124">
        <f t="shared" si="1"/>
        <v>145.67284794325073</v>
      </c>
    </row>
    <row r="17" spans="1:8" x14ac:dyDescent="0.25">
      <c r="A17" s="79" t="s">
        <v>649</v>
      </c>
      <c r="B17" s="79" t="s">
        <v>379</v>
      </c>
      <c r="C17" s="125">
        <v>4186000</v>
      </c>
      <c r="D17" s="125">
        <v>3823354.96</v>
      </c>
      <c r="E17" s="125">
        <f>+'RASHODI POSEBNI DIO'!F485</f>
        <v>200000</v>
      </c>
      <c r="F17" s="193">
        <f t="shared" si="1"/>
        <v>5.2310078999309031</v>
      </c>
    </row>
    <row r="18" spans="1:8" x14ac:dyDescent="0.25">
      <c r="A18" s="79" t="s">
        <v>650</v>
      </c>
      <c r="B18" s="79" t="s">
        <v>651</v>
      </c>
      <c r="C18" s="126">
        <v>13718000</v>
      </c>
      <c r="D18" s="126">
        <v>11278979.01</v>
      </c>
      <c r="E18" s="126">
        <f>+'RASHODI POSEBNI DIO'!F682</f>
        <v>21800000</v>
      </c>
      <c r="F18" s="193">
        <f t="shared" si="1"/>
        <v>193.27990574919954</v>
      </c>
    </row>
    <row r="19" spans="1:8" ht="15.75" thickBot="1" x14ac:dyDescent="0.3">
      <c r="A19" s="123"/>
      <c r="B19" s="123" t="s">
        <v>652</v>
      </c>
      <c r="C19" s="127">
        <f t="shared" ref="C19:D19" si="6">+C10+C12+C14+C16</f>
        <v>33609596</v>
      </c>
      <c r="D19" s="127">
        <f t="shared" si="6"/>
        <v>29115876.5</v>
      </c>
      <c r="E19" s="127">
        <f t="shared" ref="E19" si="7">+E10+E12+E14+E16</f>
        <v>24533100</v>
      </c>
      <c r="F19" s="188">
        <f t="shared" si="1"/>
        <v>84.260214525913383</v>
      </c>
    </row>
    <row r="20" spans="1:8" ht="15.75" thickTop="1" x14ac:dyDescent="0.25">
      <c r="G20" s="116"/>
      <c r="H20" s="116"/>
    </row>
    <row r="21" spans="1:8" x14ac:dyDescent="0.25">
      <c r="G21" s="116"/>
      <c r="H21" s="116"/>
    </row>
    <row r="22" spans="1:8" x14ac:dyDescent="0.25">
      <c r="G22" s="116"/>
      <c r="H22" s="116"/>
    </row>
    <row r="23" spans="1:8" x14ac:dyDescent="0.25">
      <c r="G23" s="116"/>
      <c r="H23" s="116"/>
    </row>
    <row r="24" spans="1:8" x14ac:dyDescent="0.25">
      <c r="G24" s="116"/>
      <c r="H24" s="116"/>
    </row>
    <row r="25" spans="1:8" x14ac:dyDescent="0.25">
      <c r="G25" s="116"/>
      <c r="H25" s="116"/>
    </row>
    <row r="26" spans="1:8" x14ac:dyDescent="0.25">
      <c r="G26" s="116"/>
      <c r="H26" s="116"/>
    </row>
    <row r="27" spans="1:8" x14ac:dyDescent="0.25">
      <c r="G27" s="116"/>
      <c r="H27" s="116"/>
    </row>
    <row r="63" spans="2:2" x14ac:dyDescent="0.25">
      <c r="B63" s="118"/>
    </row>
    <row r="65" spans="1:2" x14ac:dyDescent="0.25">
      <c r="A65" s="119"/>
      <c r="B65" s="119"/>
    </row>
    <row r="69" spans="1:2" x14ac:dyDescent="0.25">
      <c r="A69" s="117"/>
      <c r="B69" s="117"/>
    </row>
    <row r="110" spans="1:2" x14ac:dyDescent="0.25">
      <c r="B110" s="118"/>
    </row>
    <row r="111" spans="1:2" x14ac:dyDescent="0.25">
      <c r="B111" s="118"/>
    </row>
    <row r="112" spans="1:2" x14ac:dyDescent="0.25">
      <c r="A112" s="119"/>
      <c r="B112" s="119"/>
    </row>
    <row r="165" spans="1:8" s="2" customFormat="1" x14ac:dyDescent="0.25">
      <c r="A165" s="115"/>
      <c r="B165" s="115"/>
      <c r="C165" s="115"/>
      <c r="D165" s="115"/>
      <c r="E165" s="115"/>
      <c r="F165" s="115"/>
      <c r="G165" s="71"/>
      <c r="H165" s="71"/>
    </row>
    <row r="170" spans="1:8" x14ac:dyDescent="0.25">
      <c r="B170" s="118"/>
    </row>
    <row r="171" spans="1:8" x14ac:dyDescent="0.25">
      <c r="B171" s="118"/>
    </row>
    <row r="172" spans="1:8" x14ac:dyDescent="0.25">
      <c r="A172" s="119"/>
      <c r="B172" s="119"/>
    </row>
    <row r="206" spans="1:8" s="2" customFormat="1" x14ac:dyDescent="0.25">
      <c r="A206" s="115"/>
      <c r="B206" s="115"/>
      <c r="C206" s="115"/>
      <c r="D206" s="115"/>
      <c r="E206" s="115"/>
      <c r="F206" s="115"/>
      <c r="G206" s="71"/>
      <c r="H206" s="71"/>
    </row>
    <row r="224" spans="2:2" x14ac:dyDescent="0.25">
      <c r="B224" s="118"/>
    </row>
    <row r="225" spans="1:2" x14ac:dyDescent="0.25">
      <c r="B225" s="118"/>
    </row>
    <row r="226" spans="1:2" x14ac:dyDescent="0.25">
      <c r="A226" s="119"/>
      <c r="B226" s="119"/>
    </row>
    <row r="246" spans="1:8" s="2" customFormat="1" x14ac:dyDescent="0.25">
      <c r="A246" s="115"/>
      <c r="B246" s="115"/>
      <c r="C246" s="115"/>
      <c r="D246" s="115"/>
      <c r="E246" s="115"/>
      <c r="F246" s="115"/>
      <c r="G246" s="71"/>
      <c r="H246" s="71"/>
    </row>
  </sheetData>
  <pageMargins left="0.7" right="0.7" top="0.75" bottom="0.75" header="0.3" footer="0.3"/>
  <pageSetup paperSize="9" orientation="landscape" r:id="rId1"/>
  <rowBreaks count="1" manualBreakCount="1">
    <brk id="1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98"/>
  <sheetViews>
    <sheetView workbookViewId="0">
      <selection activeCell="I701" sqref="I701"/>
    </sheetView>
  </sheetViews>
  <sheetFormatPr defaultRowHeight="15" x14ac:dyDescent="0.25"/>
  <cols>
    <col min="1" max="1" width="9" style="24" customWidth="1"/>
    <col min="2" max="2" width="7.85546875" style="24" customWidth="1"/>
    <col min="3" max="3" width="34.42578125" style="23" customWidth="1"/>
    <col min="4" max="4" width="13.42578125" style="3" customWidth="1"/>
    <col min="5" max="6" width="14.42578125" style="3" customWidth="1"/>
    <col min="7" max="7" width="11" style="60" customWidth="1"/>
    <col min="8" max="8" width="6.85546875" style="60" customWidth="1"/>
  </cols>
  <sheetData>
    <row r="1" spans="1:8" x14ac:dyDescent="0.25">
      <c r="E1" s="36" t="s">
        <v>888</v>
      </c>
      <c r="G1" s="222"/>
    </row>
    <row r="2" spans="1:8" x14ac:dyDescent="0.25">
      <c r="G2" s="222"/>
    </row>
    <row r="3" spans="1:8" x14ac:dyDescent="0.25">
      <c r="G3" s="222"/>
    </row>
    <row r="4" spans="1:8" x14ac:dyDescent="0.25">
      <c r="C4" s="23" t="s">
        <v>886</v>
      </c>
      <c r="G4" s="222"/>
    </row>
    <row r="5" spans="1:8" s="71" customFormat="1" x14ac:dyDescent="0.25">
      <c r="A5" s="24"/>
      <c r="B5" s="24"/>
      <c r="C5" s="237" t="s">
        <v>887</v>
      </c>
      <c r="D5" s="94"/>
      <c r="E5" s="94"/>
      <c r="F5" s="94"/>
      <c r="G5" s="222"/>
      <c r="H5" s="95"/>
    </row>
    <row r="6" spans="1:8" x14ac:dyDescent="0.25">
      <c r="C6" s="26"/>
      <c r="D6" s="26" t="s">
        <v>885</v>
      </c>
      <c r="G6" s="222"/>
    </row>
    <row r="7" spans="1:8" s="2" customFormat="1" x14ac:dyDescent="0.25">
      <c r="A7" s="34" t="s">
        <v>79</v>
      </c>
      <c r="B7" s="34" t="s">
        <v>80</v>
      </c>
      <c r="C7" s="35" t="s">
        <v>81</v>
      </c>
      <c r="D7" s="36"/>
      <c r="E7" s="36"/>
      <c r="F7" s="36"/>
      <c r="G7" s="63"/>
      <c r="H7" s="61"/>
    </row>
    <row r="8" spans="1:8" s="2" customFormat="1" x14ac:dyDescent="0.25">
      <c r="A8" s="34"/>
      <c r="B8" s="34"/>
      <c r="C8" s="35"/>
      <c r="D8" s="36"/>
      <c r="E8" s="36"/>
      <c r="F8" s="36"/>
      <c r="G8" s="63"/>
      <c r="H8" s="61"/>
    </row>
    <row r="9" spans="1:8" s="2" customFormat="1" x14ac:dyDescent="0.25">
      <c r="A9" s="34" t="s">
        <v>83</v>
      </c>
      <c r="B9" s="34" t="s">
        <v>77</v>
      </c>
      <c r="C9" s="35" t="s">
        <v>78</v>
      </c>
      <c r="D9" s="36"/>
      <c r="E9" s="36"/>
      <c r="F9" s="36"/>
      <c r="G9" s="63"/>
      <c r="H9" s="61"/>
    </row>
    <row r="10" spans="1:8" s="2" customFormat="1" x14ac:dyDescent="0.25">
      <c r="A10" s="34" t="s">
        <v>82</v>
      </c>
      <c r="B10" s="34" t="s">
        <v>84</v>
      </c>
      <c r="C10" s="35" t="s">
        <v>85</v>
      </c>
      <c r="D10" s="36"/>
      <c r="E10" s="36"/>
      <c r="F10" s="36"/>
      <c r="G10" s="63"/>
      <c r="H10" s="61"/>
    </row>
    <row r="11" spans="1:8" s="2" customFormat="1" x14ac:dyDescent="0.25">
      <c r="A11" s="34"/>
      <c r="B11" s="34"/>
      <c r="C11" s="35"/>
      <c r="D11" s="36"/>
      <c r="E11" s="36"/>
      <c r="F11" s="36"/>
      <c r="G11" s="63"/>
      <c r="H11" s="61"/>
    </row>
    <row r="12" spans="1:8" s="1" customFormat="1" x14ac:dyDescent="0.25">
      <c r="A12" s="186" t="s">
        <v>96</v>
      </c>
      <c r="B12" s="186" t="s">
        <v>8</v>
      </c>
      <c r="C12" s="155" t="s">
        <v>42</v>
      </c>
      <c r="D12" s="216" t="s">
        <v>846</v>
      </c>
      <c r="E12" s="216" t="s">
        <v>743</v>
      </c>
      <c r="F12" s="216" t="s">
        <v>821</v>
      </c>
      <c r="G12" s="223" t="s">
        <v>847</v>
      </c>
      <c r="H12" s="172"/>
    </row>
    <row r="13" spans="1:8" s="1" customFormat="1" x14ac:dyDescent="0.25">
      <c r="A13" s="186" t="s">
        <v>804</v>
      </c>
      <c r="B13" s="186" t="s">
        <v>805</v>
      </c>
      <c r="C13" s="155">
        <v>3</v>
      </c>
      <c r="D13" s="186" t="s">
        <v>848</v>
      </c>
      <c r="E13" s="186" t="s">
        <v>849</v>
      </c>
      <c r="F13" s="186" t="s">
        <v>850</v>
      </c>
      <c r="G13" s="224" t="s">
        <v>851</v>
      </c>
      <c r="H13" s="62"/>
    </row>
    <row r="14" spans="1:8" s="2" customFormat="1" x14ac:dyDescent="0.25">
      <c r="A14" s="34" t="s">
        <v>87</v>
      </c>
      <c r="B14" s="34">
        <v>100101</v>
      </c>
      <c r="C14" s="35" t="s">
        <v>88</v>
      </c>
      <c r="D14" s="36"/>
      <c r="E14" s="36"/>
      <c r="F14" s="36"/>
      <c r="G14" s="225"/>
      <c r="H14" s="61"/>
    </row>
    <row r="15" spans="1:8" x14ac:dyDescent="0.25">
      <c r="A15" s="24" t="s">
        <v>89</v>
      </c>
      <c r="B15" s="25" t="s">
        <v>86</v>
      </c>
      <c r="C15" s="23" t="s">
        <v>90</v>
      </c>
      <c r="G15" s="225"/>
    </row>
    <row r="16" spans="1:8" x14ac:dyDescent="0.25">
      <c r="A16" s="161" t="s">
        <v>80</v>
      </c>
      <c r="B16" s="161">
        <v>323</v>
      </c>
      <c r="C16" s="160" t="s">
        <v>94</v>
      </c>
      <c r="D16" s="159">
        <v>293543.39</v>
      </c>
      <c r="E16" s="159">
        <v>291439.06</v>
      </c>
      <c r="F16" s="159">
        <v>300000</v>
      </c>
      <c r="G16" s="226">
        <v>11</v>
      </c>
      <c r="H16" s="167"/>
    </row>
    <row r="17" spans="1:8" x14ac:dyDescent="0.25">
      <c r="A17" s="161" t="s">
        <v>97</v>
      </c>
      <c r="B17" s="161">
        <v>329</v>
      </c>
      <c r="C17" s="160" t="s">
        <v>95</v>
      </c>
      <c r="D17" s="159">
        <v>503644.45</v>
      </c>
      <c r="E17" s="159">
        <v>147535.39000000001</v>
      </c>
      <c r="F17" s="159">
        <v>500000</v>
      </c>
      <c r="G17" s="226">
        <v>11</v>
      </c>
      <c r="H17" s="167"/>
    </row>
    <row r="18" spans="1:8" x14ac:dyDescent="0.25">
      <c r="A18" s="161" t="s">
        <v>852</v>
      </c>
      <c r="B18" s="161" t="s">
        <v>557</v>
      </c>
      <c r="C18" s="160" t="s">
        <v>558</v>
      </c>
      <c r="D18" s="159">
        <v>0</v>
      </c>
      <c r="E18" s="159">
        <v>0</v>
      </c>
      <c r="F18" s="159">
        <v>0</v>
      </c>
      <c r="G18" s="226">
        <v>11</v>
      </c>
      <c r="H18" s="167"/>
    </row>
    <row r="19" spans="1:8" x14ac:dyDescent="0.25">
      <c r="A19" s="161" t="s">
        <v>87</v>
      </c>
      <c r="B19" s="161">
        <v>100101</v>
      </c>
      <c r="C19" s="160" t="s">
        <v>91</v>
      </c>
      <c r="D19" s="159">
        <f>+D16+D17+D18</f>
        <v>797187.84000000008</v>
      </c>
      <c r="E19" s="159">
        <f t="shared" ref="E19:F19" si="0">+E16+E17+E18</f>
        <v>438974.45</v>
      </c>
      <c r="F19" s="159">
        <f t="shared" si="0"/>
        <v>800000</v>
      </c>
      <c r="G19" s="226">
        <v>11</v>
      </c>
    </row>
    <row r="20" spans="1:8" s="35" customFormat="1" x14ac:dyDescent="0.25">
      <c r="A20" s="24"/>
      <c r="B20" s="24"/>
      <c r="C20" s="23"/>
      <c r="D20" s="3"/>
      <c r="E20" s="3"/>
      <c r="F20" s="3"/>
      <c r="G20" s="225"/>
      <c r="H20" s="63"/>
    </row>
    <row r="21" spans="1:8" x14ac:dyDescent="0.25">
      <c r="A21" s="34" t="s">
        <v>87</v>
      </c>
      <c r="B21" s="34">
        <v>100102</v>
      </c>
      <c r="C21" s="35" t="s">
        <v>92</v>
      </c>
      <c r="D21" s="37"/>
      <c r="E21" s="37"/>
      <c r="F21" s="37"/>
      <c r="G21" s="225"/>
    </row>
    <row r="22" spans="1:8" x14ac:dyDescent="0.25">
      <c r="A22" s="24" t="s">
        <v>89</v>
      </c>
      <c r="B22" s="25" t="s">
        <v>86</v>
      </c>
      <c r="C22" s="23" t="s">
        <v>90</v>
      </c>
      <c r="G22" s="225"/>
      <c r="H22" s="167"/>
    </row>
    <row r="23" spans="1:8" x14ac:dyDescent="0.25">
      <c r="A23" s="161" t="s">
        <v>98</v>
      </c>
      <c r="B23" s="161">
        <v>322</v>
      </c>
      <c r="C23" s="160" t="s">
        <v>93</v>
      </c>
      <c r="D23" s="159">
        <v>124017.36</v>
      </c>
      <c r="E23" s="159">
        <v>117108.68</v>
      </c>
      <c r="F23" s="159">
        <v>200000</v>
      </c>
      <c r="G23" s="226">
        <v>11</v>
      </c>
      <c r="H23" s="167"/>
    </row>
    <row r="24" spans="1:8" x14ac:dyDescent="0.25">
      <c r="A24" s="161" t="s">
        <v>99</v>
      </c>
      <c r="B24" s="161">
        <v>323</v>
      </c>
      <c r="C24" s="160" t="s">
        <v>94</v>
      </c>
      <c r="D24" s="159">
        <v>407333.87</v>
      </c>
      <c r="E24" s="159">
        <v>1530765.64</v>
      </c>
      <c r="F24" s="159">
        <v>600000</v>
      </c>
      <c r="G24" s="226">
        <v>11</v>
      </c>
      <c r="H24" s="167"/>
    </row>
    <row r="25" spans="1:8" x14ac:dyDescent="0.25">
      <c r="A25" s="161" t="s">
        <v>550</v>
      </c>
      <c r="B25" s="161" t="s">
        <v>124</v>
      </c>
      <c r="C25" s="160" t="s">
        <v>95</v>
      </c>
      <c r="D25" s="159">
        <v>74422.06</v>
      </c>
      <c r="E25" s="159">
        <v>64669.55</v>
      </c>
      <c r="F25" s="159">
        <v>100000</v>
      </c>
      <c r="G25" s="226">
        <v>11</v>
      </c>
      <c r="H25" s="167"/>
    </row>
    <row r="26" spans="1:8" x14ac:dyDescent="0.25">
      <c r="A26" s="161" t="s">
        <v>551</v>
      </c>
      <c r="B26" s="161" t="s">
        <v>277</v>
      </c>
      <c r="C26" s="160" t="s">
        <v>306</v>
      </c>
      <c r="D26" s="159">
        <v>18632.689999999999</v>
      </c>
      <c r="E26" s="159">
        <v>95452.95</v>
      </c>
      <c r="F26" s="159">
        <v>100000</v>
      </c>
      <c r="G26" s="226">
        <v>11</v>
      </c>
      <c r="H26" s="167"/>
    </row>
    <row r="27" spans="1:8" x14ac:dyDescent="0.25">
      <c r="A27" s="161" t="s">
        <v>87</v>
      </c>
      <c r="B27" s="161">
        <v>100102</v>
      </c>
      <c r="C27" s="160" t="s">
        <v>91</v>
      </c>
      <c r="D27" s="159">
        <f>+D23+D24+D25+D26</f>
        <v>624405.98</v>
      </c>
      <c r="E27" s="159">
        <f>+E23+E24+E25+E26</f>
        <v>1807996.8199999998</v>
      </c>
      <c r="F27" s="159">
        <f>+F23+F24+F25+F26</f>
        <v>1000000</v>
      </c>
      <c r="G27" s="227">
        <v>11</v>
      </c>
    </row>
    <row r="28" spans="1:8" s="2" customFormat="1" x14ac:dyDescent="0.25">
      <c r="A28" s="24"/>
      <c r="B28" s="24"/>
      <c r="C28" s="23"/>
      <c r="D28" s="3"/>
      <c r="E28" s="3"/>
      <c r="F28" s="3"/>
      <c r="G28" s="228"/>
      <c r="H28" s="61"/>
    </row>
    <row r="29" spans="1:8" x14ac:dyDescent="0.25">
      <c r="A29" s="34" t="s">
        <v>87</v>
      </c>
      <c r="B29" s="34">
        <v>100103</v>
      </c>
      <c r="C29" s="35" t="s">
        <v>100</v>
      </c>
      <c r="D29" s="36"/>
      <c r="E29" s="36"/>
      <c r="F29" s="36"/>
      <c r="G29" s="229"/>
    </row>
    <row r="30" spans="1:8" x14ac:dyDescent="0.25">
      <c r="A30" s="24" t="s">
        <v>89</v>
      </c>
      <c r="B30" s="25" t="s">
        <v>86</v>
      </c>
      <c r="C30" s="23" t="s">
        <v>90</v>
      </c>
      <c r="G30" s="230"/>
      <c r="H30" s="167"/>
    </row>
    <row r="31" spans="1:8" x14ac:dyDescent="0.25">
      <c r="A31" s="161" t="s">
        <v>101</v>
      </c>
      <c r="B31" s="161">
        <v>323</v>
      </c>
      <c r="C31" s="160" t="s">
        <v>94</v>
      </c>
      <c r="D31" s="159">
        <v>242110.76</v>
      </c>
      <c r="E31" s="159">
        <v>293313.62</v>
      </c>
      <c r="F31" s="159">
        <v>300000</v>
      </c>
      <c r="G31" s="231">
        <v>11</v>
      </c>
      <c r="H31" s="167"/>
    </row>
    <row r="32" spans="1:8" x14ac:dyDescent="0.25">
      <c r="A32" s="161" t="s">
        <v>102</v>
      </c>
      <c r="B32" s="161">
        <v>329</v>
      </c>
      <c r="C32" s="160" t="s">
        <v>95</v>
      </c>
      <c r="D32" s="159">
        <v>296696.43</v>
      </c>
      <c r="E32" s="159">
        <v>299989.61</v>
      </c>
      <c r="F32" s="159">
        <v>150000</v>
      </c>
      <c r="G32" s="226">
        <v>11</v>
      </c>
      <c r="H32" s="167"/>
    </row>
    <row r="33" spans="1:8" s="1" customFormat="1" x14ac:dyDescent="0.25">
      <c r="A33" s="161" t="s">
        <v>87</v>
      </c>
      <c r="B33" s="161">
        <v>100103</v>
      </c>
      <c r="C33" s="160" t="s">
        <v>91</v>
      </c>
      <c r="D33" s="159">
        <f>+D31+D32</f>
        <v>538807.18999999994</v>
      </c>
      <c r="E33" s="159">
        <f>+E31+E32</f>
        <v>593303.23</v>
      </c>
      <c r="F33" s="159">
        <f>+F31+F32</f>
        <v>450000</v>
      </c>
      <c r="G33" s="226">
        <v>11</v>
      </c>
      <c r="H33" s="172"/>
    </row>
    <row r="34" spans="1:8" x14ac:dyDescent="0.25">
      <c r="A34" s="186" t="s">
        <v>96</v>
      </c>
      <c r="B34" s="186" t="s">
        <v>8</v>
      </c>
      <c r="C34" s="155" t="s">
        <v>42</v>
      </c>
      <c r="D34" s="216" t="s">
        <v>846</v>
      </c>
      <c r="E34" s="216" t="s">
        <v>743</v>
      </c>
      <c r="F34" s="216" t="s">
        <v>821</v>
      </c>
      <c r="G34" s="223" t="s">
        <v>847</v>
      </c>
    </row>
    <row r="35" spans="1:8" s="2" customFormat="1" x14ac:dyDescent="0.25">
      <c r="A35" s="186" t="s">
        <v>804</v>
      </c>
      <c r="B35" s="186" t="s">
        <v>805</v>
      </c>
      <c r="C35" s="155">
        <v>3</v>
      </c>
      <c r="D35" s="186" t="s">
        <v>848</v>
      </c>
      <c r="E35" s="186" t="s">
        <v>849</v>
      </c>
      <c r="F35" s="186" t="s">
        <v>850</v>
      </c>
      <c r="G35" s="224" t="s">
        <v>851</v>
      </c>
      <c r="H35" s="61"/>
    </row>
    <row r="36" spans="1:8" x14ac:dyDescent="0.25">
      <c r="A36" s="34" t="s">
        <v>87</v>
      </c>
      <c r="B36" s="34">
        <v>100104</v>
      </c>
      <c r="C36" s="35" t="s">
        <v>103</v>
      </c>
      <c r="D36" s="36"/>
      <c r="E36" s="36"/>
      <c r="F36" s="36"/>
      <c r="G36" s="229"/>
    </row>
    <row r="37" spans="1:8" x14ac:dyDescent="0.25">
      <c r="A37" s="24" t="s">
        <v>89</v>
      </c>
      <c r="B37" s="25" t="s">
        <v>86</v>
      </c>
      <c r="C37" s="23" t="s">
        <v>90</v>
      </c>
      <c r="G37" s="229"/>
      <c r="H37" s="167"/>
    </row>
    <row r="38" spans="1:8" x14ac:dyDescent="0.25">
      <c r="A38" s="161" t="s">
        <v>104</v>
      </c>
      <c r="B38" s="161">
        <v>381</v>
      </c>
      <c r="C38" s="160" t="s">
        <v>105</v>
      </c>
      <c r="D38" s="159">
        <v>20770</v>
      </c>
      <c r="E38" s="159">
        <v>22940</v>
      </c>
      <c r="F38" s="159">
        <v>23100</v>
      </c>
      <c r="G38" s="226">
        <v>11</v>
      </c>
      <c r="H38" s="167"/>
    </row>
    <row r="39" spans="1:8" x14ac:dyDescent="0.25">
      <c r="A39" s="161" t="s">
        <v>87</v>
      </c>
      <c r="B39" s="161">
        <v>100104</v>
      </c>
      <c r="C39" s="160" t="s">
        <v>91</v>
      </c>
      <c r="D39" s="159">
        <f>+D38</f>
        <v>20770</v>
      </c>
      <c r="E39" s="159">
        <f>+E38</f>
        <v>22940</v>
      </c>
      <c r="F39" s="159">
        <f>+F38</f>
        <v>23100</v>
      </c>
      <c r="G39" s="226">
        <v>11</v>
      </c>
    </row>
    <row r="40" spans="1:8" s="2" customFormat="1" x14ac:dyDescent="0.25">
      <c r="A40" s="24"/>
      <c r="B40" s="24"/>
      <c r="C40" s="23"/>
      <c r="D40" s="3"/>
      <c r="E40" s="3"/>
      <c r="F40" s="3"/>
      <c r="G40" s="229"/>
      <c r="H40" s="61"/>
    </row>
    <row r="41" spans="1:8" x14ac:dyDescent="0.25">
      <c r="A41" s="34" t="s">
        <v>87</v>
      </c>
      <c r="B41" s="34">
        <v>100105</v>
      </c>
      <c r="C41" s="35" t="s">
        <v>106</v>
      </c>
      <c r="D41" s="36"/>
      <c r="E41" s="36"/>
      <c r="F41" s="36"/>
      <c r="G41" s="229"/>
    </row>
    <row r="42" spans="1:8" x14ac:dyDescent="0.25">
      <c r="A42" s="24" t="s">
        <v>89</v>
      </c>
      <c r="B42" s="24" t="s">
        <v>107</v>
      </c>
      <c r="C42" s="23" t="s">
        <v>108</v>
      </c>
      <c r="G42" s="229"/>
      <c r="H42" s="167"/>
    </row>
    <row r="43" spans="1:8" x14ac:dyDescent="0.25">
      <c r="A43" s="161" t="s">
        <v>109</v>
      </c>
      <c r="B43" s="161" t="s">
        <v>110</v>
      </c>
      <c r="C43" s="160" t="s">
        <v>111</v>
      </c>
      <c r="D43" s="159">
        <v>0</v>
      </c>
      <c r="E43" s="159">
        <v>0</v>
      </c>
      <c r="F43" s="159">
        <v>30000</v>
      </c>
      <c r="G43" s="226">
        <v>11</v>
      </c>
      <c r="H43" s="167"/>
    </row>
    <row r="44" spans="1:8" x14ac:dyDescent="0.25">
      <c r="A44" s="161" t="s">
        <v>87</v>
      </c>
      <c r="B44" s="161" t="s">
        <v>112</v>
      </c>
      <c r="C44" s="160" t="s">
        <v>91</v>
      </c>
      <c r="D44" s="159">
        <f>+D43</f>
        <v>0</v>
      </c>
      <c r="E44" s="159">
        <f>+E43</f>
        <v>0</v>
      </c>
      <c r="F44" s="159">
        <f>+F43</f>
        <v>30000</v>
      </c>
      <c r="G44" s="226">
        <v>11</v>
      </c>
    </row>
    <row r="45" spans="1:8" s="2" customFormat="1" ht="15.75" thickBot="1" x14ac:dyDescent="0.3">
      <c r="A45" s="24"/>
      <c r="B45" s="24"/>
      <c r="C45" s="23"/>
      <c r="D45" s="3"/>
      <c r="E45" s="3"/>
      <c r="F45" s="3"/>
      <c r="G45" s="222"/>
      <c r="H45" s="103"/>
    </row>
    <row r="46" spans="1:8" s="2" customFormat="1" x14ac:dyDescent="0.25">
      <c r="A46" s="38" t="s">
        <v>82</v>
      </c>
      <c r="B46" s="39" t="s">
        <v>84</v>
      </c>
      <c r="C46" s="40" t="s">
        <v>91</v>
      </c>
      <c r="D46" s="163">
        <f>+D19+D27+D33+D39+D44</f>
        <v>1981171.01</v>
      </c>
      <c r="E46" s="64">
        <f>+E19+E27+E33+E39+E44</f>
        <v>2863214.5</v>
      </c>
      <c r="F46" s="163">
        <f>+F19+F27+F33+F39+F44</f>
        <v>2303100</v>
      </c>
      <c r="G46" s="63"/>
      <c r="H46" s="103"/>
    </row>
    <row r="47" spans="1:8" x14ac:dyDescent="0.25">
      <c r="A47" s="41" t="s">
        <v>83</v>
      </c>
      <c r="B47" s="29" t="s">
        <v>113</v>
      </c>
      <c r="C47" s="30" t="s">
        <v>91</v>
      </c>
      <c r="D47" s="31">
        <f t="shared" ref="D47:F48" si="1">+D46</f>
        <v>1981171.01</v>
      </c>
      <c r="E47" s="65">
        <f t="shared" si="1"/>
        <v>2863214.5</v>
      </c>
      <c r="F47" s="31">
        <f t="shared" si="1"/>
        <v>2303100</v>
      </c>
      <c r="G47" s="63"/>
      <c r="H47" s="103"/>
    </row>
    <row r="48" spans="1:8" ht="15.75" thickBot="1" x14ac:dyDescent="0.3">
      <c r="A48" s="42" t="s">
        <v>79</v>
      </c>
      <c r="B48" s="32" t="s">
        <v>80</v>
      </c>
      <c r="C48" s="33" t="s">
        <v>91</v>
      </c>
      <c r="D48" s="162">
        <f t="shared" si="1"/>
        <v>1981171.01</v>
      </c>
      <c r="E48" s="66">
        <f t="shared" si="1"/>
        <v>2863214.5</v>
      </c>
      <c r="F48" s="162">
        <f t="shared" si="1"/>
        <v>2303100</v>
      </c>
      <c r="G48" s="63"/>
    </row>
    <row r="49" spans="1:8" x14ac:dyDescent="0.25">
      <c r="G49" s="222"/>
    </row>
    <row r="50" spans="1:8" x14ac:dyDescent="0.25">
      <c r="G50" s="222"/>
    </row>
    <row r="51" spans="1:8" x14ac:dyDescent="0.25">
      <c r="G51" s="222"/>
    </row>
    <row r="52" spans="1:8" x14ac:dyDescent="0.25">
      <c r="G52" s="222"/>
    </row>
    <row r="53" spans="1:8" x14ac:dyDescent="0.25">
      <c r="G53" s="222"/>
    </row>
    <row r="54" spans="1:8" s="2" customFormat="1" x14ac:dyDescent="0.25">
      <c r="A54" s="24"/>
      <c r="B54" s="24"/>
      <c r="C54" s="23"/>
      <c r="D54" s="3"/>
      <c r="E54" s="3"/>
      <c r="F54" s="3"/>
      <c r="G54" s="222"/>
      <c r="H54" s="61"/>
    </row>
    <row r="55" spans="1:8" s="2" customFormat="1" x14ac:dyDescent="0.25">
      <c r="A55" s="34" t="s">
        <v>79</v>
      </c>
      <c r="B55" s="34" t="s">
        <v>97</v>
      </c>
      <c r="C55" s="35" t="s">
        <v>114</v>
      </c>
      <c r="D55" s="36"/>
      <c r="E55" s="36"/>
      <c r="F55" s="36"/>
      <c r="G55" s="63"/>
      <c r="H55" s="61"/>
    </row>
    <row r="56" spans="1:8" s="2" customFormat="1" x14ac:dyDescent="0.25">
      <c r="A56" s="34" t="s">
        <v>83</v>
      </c>
      <c r="B56" s="34" t="s">
        <v>77</v>
      </c>
      <c r="C56" s="35" t="s">
        <v>114</v>
      </c>
      <c r="D56" s="36"/>
      <c r="E56" s="36"/>
      <c r="F56" s="36"/>
      <c r="G56" s="63"/>
      <c r="H56" s="61"/>
    </row>
    <row r="57" spans="1:8" s="2" customFormat="1" ht="15.75" thickBot="1" x14ac:dyDescent="0.3">
      <c r="A57" s="34"/>
      <c r="B57" s="34"/>
      <c r="C57" s="35"/>
      <c r="D57" s="36"/>
      <c r="E57" s="36"/>
      <c r="F57" s="36"/>
      <c r="G57" s="63"/>
      <c r="H57" s="61"/>
    </row>
    <row r="58" spans="1:8" s="2" customFormat="1" ht="15.75" thickBot="1" x14ac:dyDescent="0.3">
      <c r="A58" s="45" t="s">
        <v>82</v>
      </c>
      <c r="B58" s="46" t="s">
        <v>115</v>
      </c>
      <c r="C58" s="47" t="s">
        <v>116</v>
      </c>
      <c r="D58" s="52"/>
      <c r="E58" s="36"/>
      <c r="F58" s="36"/>
      <c r="G58" s="63"/>
      <c r="H58" s="61"/>
    </row>
    <row r="59" spans="1:8" s="1" customFormat="1" x14ac:dyDescent="0.25">
      <c r="A59" s="34"/>
      <c r="B59" s="34"/>
      <c r="C59" s="35"/>
      <c r="D59" s="36"/>
      <c r="E59" s="36"/>
      <c r="F59" s="36"/>
      <c r="G59" s="63"/>
      <c r="H59" s="172"/>
    </row>
    <row r="60" spans="1:8" s="1" customFormat="1" x14ac:dyDescent="0.25">
      <c r="A60" s="27" t="s">
        <v>96</v>
      </c>
      <c r="B60" s="27" t="s">
        <v>8</v>
      </c>
      <c r="C60" s="28" t="s">
        <v>42</v>
      </c>
      <c r="D60" s="91" t="s">
        <v>846</v>
      </c>
      <c r="E60" s="91" t="s">
        <v>743</v>
      </c>
      <c r="F60" s="91" t="s">
        <v>821</v>
      </c>
      <c r="G60" s="223" t="s">
        <v>847</v>
      </c>
      <c r="H60" s="62"/>
    </row>
    <row r="61" spans="1:8" s="2" customFormat="1" x14ac:dyDescent="0.25">
      <c r="A61" s="27" t="s">
        <v>804</v>
      </c>
      <c r="B61" s="27" t="s">
        <v>805</v>
      </c>
      <c r="C61" s="28">
        <v>3</v>
      </c>
      <c r="D61" s="105" t="s">
        <v>848</v>
      </c>
      <c r="E61" s="105" t="s">
        <v>849</v>
      </c>
      <c r="F61" s="105" t="s">
        <v>850</v>
      </c>
      <c r="G61" s="224" t="s">
        <v>851</v>
      </c>
      <c r="H61" s="61"/>
    </row>
    <row r="62" spans="1:8" x14ac:dyDescent="0.25">
      <c r="A62" s="34" t="s">
        <v>87</v>
      </c>
      <c r="B62" s="34" t="s">
        <v>117</v>
      </c>
      <c r="C62" s="35" t="s">
        <v>118</v>
      </c>
      <c r="D62" s="36"/>
      <c r="E62" s="36"/>
      <c r="F62" s="36"/>
      <c r="G62" s="229"/>
    </row>
    <row r="63" spans="1:8" x14ac:dyDescent="0.25">
      <c r="A63" s="24" t="s">
        <v>89</v>
      </c>
      <c r="B63" s="24" t="s">
        <v>119</v>
      </c>
      <c r="C63" s="23" t="s">
        <v>120</v>
      </c>
      <c r="G63" s="229"/>
      <c r="H63" s="167"/>
    </row>
    <row r="64" spans="1:8" x14ac:dyDescent="0.25">
      <c r="A64" s="161" t="s">
        <v>121</v>
      </c>
      <c r="B64" s="161" t="s">
        <v>122</v>
      </c>
      <c r="C64" s="160" t="s">
        <v>94</v>
      </c>
      <c r="D64" s="159">
        <v>27728.75</v>
      </c>
      <c r="E64" s="159">
        <v>27564.37</v>
      </c>
      <c r="F64" s="159">
        <v>50000</v>
      </c>
      <c r="G64" s="226">
        <v>11</v>
      </c>
      <c r="H64" s="167"/>
    </row>
    <row r="65" spans="1:8" x14ac:dyDescent="0.25">
      <c r="A65" s="161" t="s">
        <v>123</v>
      </c>
      <c r="B65" s="161" t="s">
        <v>124</v>
      </c>
      <c r="C65" s="160" t="s">
        <v>95</v>
      </c>
      <c r="D65" s="159">
        <v>6825.25</v>
      </c>
      <c r="E65" s="159">
        <v>6281</v>
      </c>
      <c r="F65" s="159">
        <v>15000</v>
      </c>
      <c r="G65" s="226">
        <v>11</v>
      </c>
      <c r="H65" s="167"/>
    </row>
    <row r="66" spans="1:8" x14ac:dyDescent="0.25">
      <c r="A66" s="161" t="s">
        <v>87</v>
      </c>
      <c r="B66" s="161" t="s">
        <v>117</v>
      </c>
      <c r="C66" s="160" t="s">
        <v>91</v>
      </c>
      <c r="D66" s="159">
        <f>+D64+D65</f>
        <v>34554</v>
      </c>
      <c r="E66" s="159">
        <f>+E64+E65</f>
        <v>33845.369999999995</v>
      </c>
      <c r="F66" s="159">
        <f>+F64+F65</f>
        <v>65000</v>
      </c>
      <c r="G66" s="226">
        <v>11</v>
      </c>
    </row>
    <row r="67" spans="1:8" s="2" customFormat="1" x14ac:dyDescent="0.25">
      <c r="A67" s="24"/>
      <c r="B67" s="24"/>
      <c r="C67" s="23"/>
      <c r="D67" s="3"/>
      <c r="E67" s="3"/>
      <c r="F67" s="3"/>
      <c r="G67" s="229"/>
      <c r="H67" s="61"/>
    </row>
    <row r="68" spans="1:8" x14ac:dyDescent="0.25">
      <c r="A68" s="34" t="s">
        <v>87</v>
      </c>
      <c r="B68" s="34" t="s">
        <v>126</v>
      </c>
      <c r="C68" s="35" t="s">
        <v>127</v>
      </c>
      <c r="D68" s="36"/>
      <c r="E68" s="36"/>
      <c r="F68" s="36"/>
      <c r="G68" s="229"/>
    </row>
    <row r="69" spans="1:8" x14ac:dyDescent="0.25">
      <c r="A69" s="24" t="s">
        <v>89</v>
      </c>
      <c r="B69" s="24" t="s">
        <v>86</v>
      </c>
      <c r="C69" s="23" t="s">
        <v>128</v>
      </c>
      <c r="G69" s="229"/>
      <c r="H69" s="167"/>
    </row>
    <row r="70" spans="1:8" x14ac:dyDescent="0.25">
      <c r="A70" s="161" t="s">
        <v>129</v>
      </c>
      <c r="B70" s="161" t="s">
        <v>122</v>
      </c>
      <c r="C70" s="160" t="s">
        <v>94</v>
      </c>
      <c r="D70" s="159">
        <v>27417.5</v>
      </c>
      <c r="E70" s="159">
        <v>27862.5</v>
      </c>
      <c r="F70" s="159">
        <v>50000</v>
      </c>
      <c r="G70" s="226">
        <v>11</v>
      </c>
      <c r="H70" s="167"/>
    </row>
    <row r="71" spans="1:8" x14ac:dyDescent="0.25">
      <c r="A71" s="161" t="s">
        <v>87</v>
      </c>
      <c r="B71" s="161" t="s">
        <v>126</v>
      </c>
      <c r="C71" s="160" t="s">
        <v>91</v>
      </c>
      <c r="D71" s="159">
        <f>+D70</f>
        <v>27417.5</v>
      </c>
      <c r="E71" s="159">
        <f>+E70</f>
        <v>27862.5</v>
      </c>
      <c r="F71" s="159">
        <f>+F70</f>
        <v>50000</v>
      </c>
      <c r="G71" s="226">
        <v>11</v>
      </c>
    </row>
    <row r="72" spans="1:8" s="2" customFormat="1" x14ac:dyDescent="0.25">
      <c r="A72" s="24"/>
      <c r="B72" s="24"/>
      <c r="C72" s="23"/>
      <c r="D72" s="3"/>
      <c r="E72" s="3"/>
      <c r="F72" s="3"/>
      <c r="G72" s="229"/>
      <c r="H72" s="61"/>
    </row>
    <row r="73" spans="1:8" x14ac:dyDescent="0.25">
      <c r="A73" s="34" t="s">
        <v>87</v>
      </c>
      <c r="B73" s="34" t="s">
        <v>125</v>
      </c>
      <c r="C73" s="35" t="s">
        <v>130</v>
      </c>
      <c r="D73" s="36"/>
      <c r="E73" s="36"/>
      <c r="F73" s="36"/>
      <c r="G73" s="229"/>
    </row>
    <row r="74" spans="1:8" x14ac:dyDescent="0.25">
      <c r="A74" s="24" t="s">
        <v>89</v>
      </c>
      <c r="B74" s="24" t="s">
        <v>131</v>
      </c>
      <c r="C74" s="23" t="s">
        <v>132</v>
      </c>
      <c r="G74" s="229"/>
      <c r="H74" s="167"/>
    </row>
    <row r="75" spans="1:8" x14ac:dyDescent="0.25">
      <c r="A75" s="161" t="s">
        <v>133</v>
      </c>
      <c r="B75" s="161" t="s">
        <v>122</v>
      </c>
      <c r="C75" s="160" t="s">
        <v>94</v>
      </c>
      <c r="D75" s="159">
        <v>9330.94</v>
      </c>
      <c r="E75" s="159">
        <v>11868.42</v>
      </c>
      <c r="F75" s="159">
        <v>100000</v>
      </c>
      <c r="G75" s="226">
        <v>11</v>
      </c>
      <c r="H75" s="167"/>
    </row>
    <row r="76" spans="1:8" x14ac:dyDescent="0.25">
      <c r="A76" s="161" t="s">
        <v>134</v>
      </c>
      <c r="B76" s="161" t="s">
        <v>124</v>
      </c>
      <c r="C76" s="160" t="s">
        <v>95</v>
      </c>
      <c r="D76" s="159">
        <v>6869.4</v>
      </c>
      <c r="E76" s="159">
        <v>588.45000000000005</v>
      </c>
      <c r="F76" s="159">
        <v>10000</v>
      </c>
      <c r="G76" s="226">
        <v>11</v>
      </c>
      <c r="H76" s="167"/>
    </row>
    <row r="77" spans="1:8" x14ac:dyDescent="0.25">
      <c r="A77" s="161" t="s">
        <v>87</v>
      </c>
      <c r="B77" s="161" t="s">
        <v>125</v>
      </c>
      <c r="C77" s="160" t="s">
        <v>91</v>
      </c>
      <c r="D77" s="159">
        <f>+D75+D76</f>
        <v>16200.34</v>
      </c>
      <c r="E77" s="159">
        <f>+E75+E76</f>
        <v>12456.87</v>
      </c>
      <c r="F77" s="159">
        <f>+F75+F76</f>
        <v>110000</v>
      </c>
      <c r="G77" s="226">
        <v>11</v>
      </c>
      <c r="H77" s="167"/>
    </row>
    <row r="78" spans="1:8" s="2" customFormat="1" ht="15.75" thickBot="1" x14ac:dyDescent="0.3">
      <c r="A78" s="24"/>
      <c r="B78" s="24"/>
      <c r="C78" s="23"/>
      <c r="D78" s="3"/>
      <c r="E78" s="3"/>
      <c r="F78" s="3"/>
      <c r="G78" s="222"/>
      <c r="H78" s="167"/>
    </row>
    <row r="79" spans="1:8" s="2" customFormat="1" x14ac:dyDescent="0.25">
      <c r="A79" s="38" t="s">
        <v>82</v>
      </c>
      <c r="B79" s="39" t="s">
        <v>115</v>
      </c>
      <c r="C79" s="40" t="s">
        <v>91</v>
      </c>
      <c r="D79" s="163">
        <f>+D66+D71+D77</f>
        <v>78171.839999999997</v>
      </c>
      <c r="E79" s="64">
        <f>+E66+E71+E77</f>
        <v>74164.739999999991</v>
      </c>
      <c r="F79" s="163">
        <f>+F66+F71+F77</f>
        <v>225000</v>
      </c>
      <c r="G79" s="222"/>
      <c r="H79" s="167"/>
    </row>
    <row r="80" spans="1:8" s="2" customFormat="1" x14ac:dyDescent="0.25">
      <c r="A80" s="41" t="s">
        <v>83</v>
      </c>
      <c r="B80" s="29" t="s">
        <v>135</v>
      </c>
      <c r="C80" s="30" t="s">
        <v>91</v>
      </c>
      <c r="D80" s="31">
        <f t="shared" ref="D80:F81" si="2">+D79</f>
        <v>78171.839999999997</v>
      </c>
      <c r="E80" s="65">
        <f t="shared" si="2"/>
        <v>74164.739999999991</v>
      </c>
      <c r="F80" s="31">
        <f t="shared" si="2"/>
        <v>225000</v>
      </c>
      <c r="G80" s="222"/>
      <c r="H80" s="167"/>
    </row>
    <row r="81" spans="1:8" ht="15.75" thickBot="1" x14ac:dyDescent="0.3">
      <c r="A81" s="42" t="s">
        <v>79</v>
      </c>
      <c r="B81" s="32" t="s">
        <v>97</v>
      </c>
      <c r="C81" s="33" t="s">
        <v>91</v>
      </c>
      <c r="D81" s="162">
        <f t="shared" si="2"/>
        <v>78171.839999999997</v>
      </c>
      <c r="E81" s="66">
        <f t="shared" si="2"/>
        <v>74164.739999999991</v>
      </c>
      <c r="F81" s="162">
        <f t="shared" si="2"/>
        <v>225000</v>
      </c>
      <c r="G81" s="222"/>
    </row>
    <row r="82" spans="1:8" x14ac:dyDescent="0.25">
      <c r="G82" s="222"/>
    </row>
    <row r="83" spans="1:8" x14ac:dyDescent="0.25">
      <c r="G83" s="222"/>
    </row>
    <row r="84" spans="1:8" x14ac:dyDescent="0.25">
      <c r="G84" s="222"/>
    </row>
    <row r="85" spans="1:8" x14ac:dyDescent="0.25">
      <c r="G85" s="222"/>
    </row>
    <row r="86" spans="1:8" x14ac:dyDescent="0.25">
      <c r="G86" s="222"/>
    </row>
    <row r="87" spans="1:8" x14ac:dyDescent="0.25">
      <c r="A87" s="34" t="s">
        <v>79</v>
      </c>
      <c r="B87" s="34" t="s">
        <v>98</v>
      </c>
      <c r="C87" s="35" t="s">
        <v>136</v>
      </c>
      <c r="D87" s="36"/>
      <c r="E87" s="36"/>
      <c r="F87" s="36"/>
      <c r="G87" s="63"/>
    </row>
    <row r="88" spans="1:8" s="2" customFormat="1" x14ac:dyDescent="0.25">
      <c r="A88" s="34" t="s">
        <v>83</v>
      </c>
      <c r="B88" s="34" t="s">
        <v>137</v>
      </c>
      <c r="C88" s="35" t="s">
        <v>136</v>
      </c>
      <c r="D88" s="36"/>
      <c r="E88" s="36"/>
      <c r="F88" s="36"/>
      <c r="G88" s="63"/>
      <c r="H88" s="61"/>
    </row>
    <row r="89" spans="1:8" s="2" customFormat="1" ht="15.75" thickBot="1" x14ac:dyDescent="0.3">
      <c r="A89" s="34"/>
      <c r="B89" s="34"/>
      <c r="C89" s="35"/>
      <c r="D89" s="36"/>
      <c r="E89" s="36"/>
      <c r="F89" s="36"/>
      <c r="G89" s="63"/>
      <c r="H89" s="61"/>
    </row>
    <row r="90" spans="1:8" s="2" customFormat="1" ht="15.75" thickBot="1" x14ac:dyDescent="0.3">
      <c r="A90" s="45" t="s">
        <v>82</v>
      </c>
      <c r="B90" s="46" t="s">
        <v>138</v>
      </c>
      <c r="C90" s="47" t="s">
        <v>139</v>
      </c>
      <c r="D90" s="52"/>
      <c r="E90" s="36"/>
      <c r="F90" s="36"/>
      <c r="G90" s="63"/>
      <c r="H90" s="61"/>
    </row>
    <row r="91" spans="1:8" s="2" customFormat="1" x14ac:dyDescent="0.25">
      <c r="A91" s="34"/>
      <c r="B91" s="34"/>
      <c r="C91" s="35"/>
      <c r="D91" s="36"/>
      <c r="E91" s="36"/>
      <c r="F91" s="36"/>
      <c r="G91" s="63"/>
      <c r="H91" s="61"/>
    </row>
    <row r="92" spans="1:8" s="2" customFormat="1" x14ac:dyDescent="0.25">
      <c r="A92" s="27" t="s">
        <v>96</v>
      </c>
      <c r="B92" s="27" t="s">
        <v>8</v>
      </c>
      <c r="C92" s="28" t="s">
        <v>42</v>
      </c>
      <c r="D92" s="91" t="s">
        <v>853</v>
      </c>
      <c r="E92" s="91" t="s">
        <v>743</v>
      </c>
      <c r="F92" s="91" t="s">
        <v>821</v>
      </c>
      <c r="G92" s="223" t="s">
        <v>847</v>
      </c>
      <c r="H92" s="61"/>
    </row>
    <row r="93" spans="1:8" s="1" customFormat="1" x14ac:dyDescent="0.25">
      <c r="A93" s="27" t="s">
        <v>804</v>
      </c>
      <c r="B93" s="27" t="s">
        <v>805</v>
      </c>
      <c r="C93" s="27" t="s">
        <v>806</v>
      </c>
      <c r="D93" s="105" t="s">
        <v>848</v>
      </c>
      <c r="E93" s="105" t="s">
        <v>849</v>
      </c>
      <c r="F93" s="105" t="s">
        <v>850</v>
      </c>
      <c r="G93" s="224" t="s">
        <v>851</v>
      </c>
      <c r="H93" s="172"/>
    </row>
    <row r="94" spans="1:8" s="1" customFormat="1" x14ac:dyDescent="0.25">
      <c r="A94" s="34" t="s">
        <v>140</v>
      </c>
      <c r="B94" s="34" t="s">
        <v>141</v>
      </c>
      <c r="C94" s="35" t="s">
        <v>142</v>
      </c>
      <c r="D94" s="36"/>
      <c r="E94" s="36"/>
      <c r="F94" s="36"/>
      <c r="G94" s="229"/>
      <c r="H94" s="62"/>
    </row>
    <row r="95" spans="1:8" s="2" customFormat="1" x14ac:dyDescent="0.25">
      <c r="A95" s="24" t="s">
        <v>89</v>
      </c>
      <c r="B95" s="24" t="s">
        <v>143</v>
      </c>
      <c r="C95" s="23" t="s">
        <v>144</v>
      </c>
      <c r="D95" s="3"/>
      <c r="E95" s="3"/>
      <c r="F95" s="3"/>
      <c r="G95" s="229"/>
      <c r="H95" s="61"/>
    </row>
    <row r="96" spans="1:8" x14ac:dyDescent="0.25">
      <c r="A96" s="161" t="s">
        <v>145</v>
      </c>
      <c r="B96" s="161" t="s">
        <v>122</v>
      </c>
      <c r="C96" s="160" t="s">
        <v>94</v>
      </c>
      <c r="D96" s="159">
        <v>4208.5</v>
      </c>
      <c r="E96" s="159">
        <v>9020.35</v>
      </c>
      <c r="F96" s="159">
        <v>20000</v>
      </c>
      <c r="G96" s="226">
        <v>72</v>
      </c>
    </row>
    <row r="97" spans="1:8" x14ac:dyDescent="0.25">
      <c r="A97" s="161" t="s">
        <v>854</v>
      </c>
      <c r="B97" s="161" t="s">
        <v>259</v>
      </c>
      <c r="C97" s="160" t="s">
        <v>260</v>
      </c>
      <c r="D97" s="159"/>
      <c r="E97" s="159"/>
      <c r="F97" s="159">
        <v>0</v>
      </c>
      <c r="G97" s="226">
        <v>72</v>
      </c>
      <c r="H97" s="167"/>
    </row>
    <row r="98" spans="1:8" x14ac:dyDescent="0.25">
      <c r="A98" s="161" t="s">
        <v>140</v>
      </c>
      <c r="B98" s="161" t="s">
        <v>141</v>
      </c>
      <c r="C98" s="160" t="s">
        <v>91</v>
      </c>
      <c r="D98" s="159">
        <f>+D96+D97</f>
        <v>4208.5</v>
      </c>
      <c r="E98" s="159">
        <f t="shared" ref="E98:F98" si="3">+E96+E97</f>
        <v>9020.35</v>
      </c>
      <c r="F98" s="159">
        <f t="shared" si="3"/>
        <v>20000</v>
      </c>
      <c r="G98" s="226">
        <v>72</v>
      </c>
      <c r="H98" s="167"/>
    </row>
    <row r="99" spans="1:8" x14ac:dyDescent="0.25">
      <c r="G99" s="229"/>
    </row>
    <row r="100" spans="1:8" s="2" customFormat="1" x14ac:dyDescent="0.25">
      <c r="A100" s="34" t="s">
        <v>87</v>
      </c>
      <c r="B100" s="34" t="s">
        <v>146</v>
      </c>
      <c r="C100" s="35" t="s">
        <v>147</v>
      </c>
      <c r="D100" s="36"/>
      <c r="E100" s="36"/>
      <c r="F100" s="36"/>
      <c r="G100" s="229"/>
      <c r="H100" s="61"/>
    </row>
    <row r="101" spans="1:8" x14ac:dyDescent="0.25">
      <c r="A101" s="24" t="s">
        <v>89</v>
      </c>
      <c r="B101" s="24" t="s">
        <v>143</v>
      </c>
      <c r="C101" s="23" t="s">
        <v>144</v>
      </c>
      <c r="G101" s="229"/>
    </row>
    <row r="102" spans="1:8" x14ac:dyDescent="0.25">
      <c r="A102" s="161" t="s">
        <v>148</v>
      </c>
      <c r="B102" s="161" t="s">
        <v>149</v>
      </c>
      <c r="C102" s="160" t="s">
        <v>150</v>
      </c>
      <c r="D102" s="159">
        <v>4711.5200000000004</v>
      </c>
      <c r="E102" s="159">
        <v>4811.78</v>
      </c>
      <c r="F102" s="159">
        <v>20000</v>
      </c>
      <c r="G102" s="226">
        <v>11</v>
      </c>
      <c r="H102" s="167"/>
    </row>
    <row r="103" spans="1:8" x14ac:dyDescent="0.25">
      <c r="A103" s="161" t="s">
        <v>87</v>
      </c>
      <c r="B103" s="161" t="s">
        <v>146</v>
      </c>
      <c r="C103" s="160" t="s">
        <v>91</v>
      </c>
      <c r="D103" s="159">
        <f>+D102</f>
        <v>4711.5200000000004</v>
      </c>
      <c r="E103" s="159">
        <f>+E102</f>
        <v>4811.78</v>
      </c>
      <c r="F103" s="159">
        <f>+F102</f>
        <v>20000</v>
      </c>
      <c r="G103" s="226">
        <v>11</v>
      </c>
      <c r="H103" s="167"/>
    </row>
    <row r="104" spans="1:8" x14ac:dyDescent="0.25">
      <c r="G104" s="229"/>
    </row>
    <row r="105" spans="1:8" s="2" customFormat="1" x14ac:dyDescent="0.25">
      <c r="A105" s="34" t="s">
        <v>87</v>
      </c>
      <c r="B105" s="34" t="s">
        <v>151</v>
      </c>
      <c r="C105" s="35" t="s">
        <v>152</v>
      </c>
      <c r="D105" s="36"/>
      <c r="E105" s="36"/>
      <c r="F105" s="36"/>
      <c r="G105" s="229"/>
      <c r="H105" s="61"/>
    </row>
    <row r="106" spans="1:8" x14ac:dyDescent="0.25">
      <c r="A106" s="24" t="s">
        <v>89</v>
      </c>
      <c r="B106" s="24" t="s">
        <v>143</v>
      </c>
      <c r="C106" s="23" t="s">
        <v>144</v>
      </c>
      <c r="G106" s="229"/>
    </row>
    <row r="107" spans="1:8" x14ac:dyDescent="0.25">
      <c r="A107" s="161" t="s">
        <v>153</v>
      </c>
      <c r="B107" s="161" t="s">
        <v>149</v>
      </c>
      <c r="C107" s="160" t="s">
        <v>150</v>
      </c>
      <c r="D107" s="159">
        <v>107350</v>
      </c>
      <c r="E107" s="159">
        <v>77900</v>
      </c>
      <c r="F107" s="159">
        <v>100000</v>
      </c>
      <c r="G107" s="226">
        <v>51</v>
      </c>
      <c r="H107" s="167"/>
    </row>
    <row r="108" spans="1:8" x14ac:dyDescent="0.25">
      <c r="A108" s="161" t="s">
        <v>87</v>
      </c>
      <c r="B108" s="161" t="s">
        <v>151</v>
      </c>
      <c r="C108" s="160" t="s">
        <v>91</v>
      </c>
      <c r="D108" s="159">
        <f>+D107</f>
        <v>107350</v>
      </c>
      <c r="E108" s="159">
        <f>+E107</f>
        <v>77900</v>
      </c>
      <c r="F108" s="159">
        <f>+F107</f>
        <v>100000</v>
      </c>
      <c r="G108" s="226">
        <v>51</v>
      </c>
      <c r="H108" s="167"/>
    </row>
    <row r="109" spans="1:8" x14ac:dyDescent="0.25">
      <c r="G109" s="222"/>
    </row>
    <row r="110" spans="1:8" s="2" customFormat="1" x14ac:dyDescent="0.25">
      <c r="A110" s="34" t="s">
        <v>87</v>
      </c>
      <c r="B110" s="34" t="s">
        <v>154</v>
      </c>
      <c r="C110" s="35" t="s">
        <v>155</v>
      </c>
      <c r="D110" s="36"/>
      <c r="E110" s="36"/>
      <c r="F110" s="36"/>
      <c r="G110" s="63"/>
      <c r="H110" s="61"/>
    </row>
    <row r="111" spans="1:8" x14ac:dyDescent="0.25">
      <c r="A111" s="24" t="s">
        <v>89</v>
      </c>
      <c r="B111" s="24" t="s">
        <v>156</v>
      </c>
      <c r="C111" s="23" t="s">
        <v>157</v>
      </c>
      <c r="G111" s="222"/>
    </row>
    <row r="112" spans="1:8" x14ac:dyDescent="0.25">
      <c r="A112" s="161" t="s">
        <v>158</v>
      </c>
      <c r="B112" s="161" t="s">
        <v>149</v>
      </c>
      <c r="C112" s="160" t="s">
        <v>150</v>
      </c>
      <c r="D112" s="159">
        <v>1127.08</v>
      </c>
      <c r="E112" s="159">
        <v>1127.08</v>
      </c>
      <c r="F112" s="159">
        <v>5000</v>
      </c>
      <c r="G112" s="226">
        <v>11</v>
      </c>
      <c r="H112" s="167"/>
    </row>
    <row r="113" spans="1:8" x14ac:dyDescent="0.25">
      <c r="A113" s="161" t="s">
        <v>87</v>
      </c>
      <c r="B113" s="161" t="s">
        <v>154</v>
      </c>
      <c r="C113" s="160" t="s">
        <v>91</v>
      </c>
      <c r="D113" s="159">
        <f>+D112</f>
        <v>1127.08</v>
      </c>
      <c r="E113" s="159">
        <f>+E112</f>
        <v>1127.08</v>
      </c>
      <c r="F113" s="159">
        <f>+F112</f>
        <v>5000</v>
      </c>
      <c r="G113" s="226">
        <v>11</v>
      </c>
      <c r="H113" s="167"/>
    </row>
    <row r="114" spans="1:8" x14ac:dyDescent="0.25">
      <c r="G114" s="229"/>
    </row>
    <row r="115" spans="1:8" s="2" customFormat="1" x14ac:dyDescent="0.25">
      <c r="A115" s="34" t="s">
        <v>87</v>
      </c>
      <c r="B115" s="34" t="s">
        <v>159</v>
      </c>
      <c r="C115" s="35" t="s">
        <v>160</v>
      </c>
      <c r="D115" s="36"/>
      <c r="E115" s="36"/>
      <c r="F115" s="36"/>
      <c r="G115" s="229"/>
      <c r="H115" s="61"/>
    </row>
    <row r="116" spans="1:8" x14ac:dyDescent="0.25">
      <c r="A116" s="24" t="s">
        <v>89</v>
      </c>
      <c r="B116" s="24" t="s">
        <v>161</v>
      </c>
      <c r="C116" s="23" t="s">
        <v>162</v>
      </c>
      <c r="G116" s="229"/>
    </row>
    <row r="117" spans="1:8" x14ac:dyDescent="0.25">
      <c r="A117" s="161" t="s">
        <v>163</v>
      </c>
      <c r="B117" s="161" t="s">
        <v>149</v>
      </c>
      <c r="C117" s="160" t="s">
        <v>150</v>
      </c>
      <c r="D117" s="159">
        <v>94000</v>
      </c>
      <c r="E117" s="159">
        <v>75000</v>
      </c>
      <c r="F117" s="159">
        <v>250000</v>
      </c>
      <c r="G117" s="226">
        <v>11</v>
      </c>
      <c r="H117" s="167"/>
    </row>
    <row r="118" spans="1:8" x14ac:dyDescent="0.25">
      <c r="A118" s="161" t="s">
        <v>87</v>
      </c>
      <c r="B118" s="161" t="s">
        <v>159</v>
      </c>
      <c r="C118" s="160" t="s">
        <v>91</v>
      </c>
      <c r="D118" s="159">
        <f>+D117</f>
        <v>94000</v>
      </c>
      <c r="E118" s="159">
        <f>+E117</f>
        <v>75000</v>
      </c>
      <c r="F118" s="159">
        <f>+F117</f>
        <v>250000</v>
      </c>
      <c r="G118" s="226">
        <v>11</v>
      </c>
      <c r="H118" s="167"/>
    </row>
    <row r="119" spans="1:8" s="1" customFormat="1" x14ac:dyDescent="0.25">
      <c r="A119" s="27" t="s">
        <v>96</v>
      </c>
      <c r="B119" s="27" t="s">
        <v>8</v>
      </c>
      <c r="C119" s="28" t="s">
        <v>42</v>
      </c>
      <c r="D119" s="91" t="s">
        <v>853</v>
      </c>
      <c r="E119" s="91" t="s">
        <v>743</v>
      </c>
      <c r="F119" s="91" t="s">
        <v>821</v>
      </c>
      <c r="G119" s="223" t="s">
        <v>855</v>
      </c>
      <c r="H119" s="172"/>
    </row>
    <row r="120" spans="1:8" s="1" customFormat="1" x14ac:dyDescent="0.25">
      <c r="A120" s="27" t="s">
        <v>804</v>
      </c>
      <c r="B120" s="27" t="s">
        <v>805</v>
      </c>
      <c r="C120" s="27" t="s">
        <v>806</v>
      </c>
      <c r="D120" s="27" t="s">
        <v>848</v>
      </c>
      <c r="E120" s="27" t="s">
        <v>849</v>
      </c>
      <c r="F120" s="27" t="s">
        <v>850</v>
      </c>
      <c r="G120" s="224" t="s">
        <v>851</v>
      </c>
      <c r="H120" s="172"/>
    </row>
    <row r="121" spans="1:8" s="2" customFormat="1" x14ac:dyDescent="0.25">
      <c r="A121" s="34" t="s">
        <v>164</v>
      </c>
      <c r="B121" s="34" t="s">
        <v>165</v>
      </c>
      <c r="C121" s="35" t="s">
        <v>166</v>
      </c>
      <c r="D121" s="36"/>
      <c r="E121" s="36"/>
      <c r="F121" s="36"/>
      <c r="G121" s="229"/>
      <c r="H121" s="61"/>
    </row>
    <row r="122" spans="1:8" x14ac:dyDescent="0.25">
      <c r="A122" s="24" t="s">
        <v>89</v>
      </c>
      <c r="B122" s="24" t="s">
        <v>167</v>
      </c>
      <c r="C122" s="23" t="s">
        <v>168</v>
      </c>
      <c r="G122" s="229"/>
    </row>
    <row r="123" spans="1:8" x14ac:dyDescent="0.25">
      <c r="A123" s="161" t="s">
        <v>169</v>
      </c>
      <c r="B123" s="161" t="s">
        <v>170</v>
      </c>
      <c r="C123" s="160" t="s">
        <v>171</v>
      </c>
      <c r="D123" s="159">
        <v>11139.9</v>
      </c>
      <c r="E123" s="159">
        <v>26728</v>
      </c>
      <c r="F123" s="159">
        <v>50000</v>
      </c>
      <c r="G123" s="226">
        <v>11</v>
      </c>
      <c r="H123" s="167"/>
    </row>
    <row r="124" spans="1:8" x14ac:dyDescent="0.25">
      <c r="A124" s="161" t="s">
        <v>87</v>
      </c>
      <c r="B124" s="161" t="s">
        <v>165</v>
      </c>
      <c r="C124" s="160" t="s">
        <v>91</v>
      </c>
      <c r="D124" s="159">
        <f>+D123</f>
        <v>11139.9</v>
      </c>
      <c r="E124" s="159">
        <f>+E123</f>
        <v>26728</v>
      </c>
      <c r="F124" s="159">
        <f>+F123</f>
        <v>50000</v>
      </c>
      <c r="G124" s="226">
        <v>11</v>
      </c>
      <c r="H124" s="167"/>
    </row>
    <row r="125" spans="1:8" x14ac:dyDescent="0.25">
      <c r="G125" s="229"/>
    </row>
    <row r="126" spans="1:8" s="2" customFormat="1" x14ac:dyDescent="0.25">
      <c r="A126" s="34" t="s">
        <v>87</v>
      </c>
      <c r="B126" s="34" t="s">
        <v>172</v>
      </c>
      <c r="C126" s="35" t="s">
        <v>173</v>
      </c>
      <c r="D126" s="36"/>
      <c r="E126" s="36"/>
      <c r="F126" s="36"/>
      <c r="G126" s="229"/>
      <c r="H126" s="61"/>
    </row>
    <row r="127" spans="1:8" x14ac:dyDescent="0.25">
      <c r="A127" s="24" t="s">
        <v>89</v>
      </c>
      <c r="B127" s="24" t="s">
        <v>174</v>
      </c>
      <c r="C127" s="23" t="s">
        <v>175</v>
      </c>
      <c r="G127" s="229"/>
    </row>
    <row r="128" spans="1:8" x14ac:dyDescent="0.25">
      <c r="A128" s="161" t="s">
        <v>176</v>
      </c>
      <c r="B128" s="161" t="s">
        <v>170</v>
      </c>
      <c r="C128" s="160" t="s">
        <v>171</v>
      </c>
      <c r="D128" s="159">
        <v>54733.9</v>
      </c>
      <c r="E128" s="159">
        <v>29311.33</v>
      </c>
      <c r="F128" s="159">
        <v>50000</v>
      </c>
      <c r="G128" s="226">
        <v>11</v>
      </c>
      <c r="H128" s="167"/>
    </row>
    <row r="129" spans="1:8" x14ac:dyDescent="0.25">
      <c r="A129" s="161" t="s">
        <v>87</v>
      </c>
      <c r="B129" s="161" t="s">
        <v>172</v>
      </c>
      <c r="C129" s="160" t="s">
        <v>91</v>
      </c>
      <c r="D129" s="159">
        <f>+D128</f>
        <v>54733.9</v>
      </c>
      <c r="E129" s="159">
        <f>+E128</f>
        <v>29311.33</v>
      </c>
      <c r="F129" s="159">
        <f>+F128</f>
        <v>50000</v>
      </c>
      <c r="G129" s="226">
        <v>11</v>
      </c>
      <c r="H129" s="167"/>
    </row>
    <row r="130" spans="1:8" x14ac:dyDescent="0.25">
      <c r="G130" s="229"/>
    </row>
    <row r="131" spans="1:8" s="2" customFormat="1" x14ac:dyDescent="0.25">
      <c r="A131" s="34" t="s">
        <v>87</v>
      </c>
      <c r="B131" s="34" t="s">
        <v>178</v>
      </c>
      <c r="C131" s="35" t="s">
        <v>179</v>
      </c>
      <c r="D131" s="36"/>
      <c r="E131" s="36"/>
      <c r="F131" s="36"/>
      <c r="G131" s="229"/>
      <c r="H131" s="61"/>
    </row>
    <row r="132" spans="1:8" x14ac:dyDescent="0.25">
      <c r="A132" s="24" t="s">
        <v>180</v>
      </c>
      <c r="B132" s="24" t="s">
        <v>181</v>
      </c>
      <c r="C132" s="23" t="s">
        <v>182</v>
      </c>
      <c r="G132" s="229"/>
    </row>
    <row r="133" spans="1:8" x14ac:dyDescent="0.25">
      <c r="A133" s="161" t="s">
        <v>177</v>
      </c>
      <c r="B133" s="161" t="s">
        <v>149</v>
      </c>
      <c r="C133" s="160" t="s">
        <v>150</v>
      </c>
      <c r="D133" s="159">
        <v>293120.21000000002</v>
      </c>
      <c r="E133" s="159">
        <v>237300.96</v>
      </c>
      <c r="F133" s="159">
        <v>300000</v>
      </c>
      <c r="G133" s="226">
        <v>11</v>
      </c>
      <c r="H133" s="167"/>
    </row>
    <row r="134" spans="1:8" x14ac:dyDescent="0.25">
      <c r="A134" s="161" t="s">
        <v>87</v>
      </c>
      <c r="B134" s="161" t="s">
        <v>178</v>
      </c>
      <c r="C134" s="160" t="s">
        <v>91</v>
      </c>
      <c r="D134" s="159">
        <f>+D133</f>
        <v>293120.21000000002</v>
      </c>
      <c r="E134" s="159">
        <f>+E133</f>
        <v>237300.96</v>
      </c>
      <c r="F134" s="159">
        <f>+F133</f>
        <v>300000</v>
      </c>
      <c r="G134" s="226">
        <v>11</v>
      </c>
      <c r="H134" s="167"/>
    </row>
    <row r="135" spans="1:8" x14ac:dyDescent="0.25">
      <c r="G135" s="229"/>
    </row>
    <row r="136" spans="1:8" s="2" customFormat="1" x14ac:dyDescent="0.25">
      <c r="A136" s="34" t="s">
        <v>87</v>
      </c>
      <c r="B136" s="34" t="s">
        <v>183</v>
      </c>
      <c r="C136" s="35" t="s">
        <v>184</v>
      </c>
      <c r="D136" s="36"/>
      <c r="E136" s="36"/>
      <c r="F136" s="36"/>
      <c r="G136" s="229"/>
      <c r="H136" s="61"/>
    </row>
    <row r="137" spans="1:8" x14ac:dyDescent="0.25">
      <c r="A137" s="24" t="s">
        <v>89</v>
      </c>
      <c r="B137" s="24" t="s">
        <v>185</v>
      </c>
      <c r="C137" s="23" t="s">
        <v>186</v>
      </c>
      <c r="G137" s="229"/>
    </row>
    <row r="138" spans="1:8" x14ac:dyDescent="0.25">
      <c r="A138" s="161" t="s">
        <v>187</v>
      </c>
      <c r="B138" s="161" t="s">
        <v>149</v>
      </c>
      <c r="C138" s="160" t="s">
        <v>150</v>
      </c>
      <c r="D138" s="159">
        <v>20000</v>
      </c>
      <c r="E138" s="159">
        <v>28500</v>
      </c>
      <c r="F138" s="159">
        <v>75000</v>
      </c>
      <c r="G138" s="226">
        <v>11</v>
      </c>
      <c r="H138" s="167"/>
    </row>
    <row r="139" spans="1:8" x14ac:dyDescent="0.25">
      <c r="A139" s="161" t="s">
        <v>87</v>
      </c>
      <c r="B139" s="161" t="s">
        <v>183</v>
      </c>
      <c r="C139" s="160" t="s">
        <v>91</v>
      </c>
      <c r="D139" s="159">
        <f>+D138</f>
        <v>20000</v>
      </c>
      <c r="E139" s="159">
        <f>+E138</f>
        <v>28500</v>
      </c>
      <c r="F139" s="159">
        <f>+F138</f>
        <v>75000</v>
      </c>
      <c r="G139" s="226">
        <v>11</v>
      </c>
      <c r="H139" s="167"/>
    </row>
    <row r="140" spans="1:8" x14ac:dyDescent="0.25">
      <c r="G140" s="229"/>
    </row>
    <row r="141" spans="1:8" s="2" customFormat="1" x14ac:dyDescent="0.25">
      <c r="A141" s="34" t="s">
        <v>87</v>
      </c>
      <c r="B141" s="34" t="s">
        <v>188</v>
      </c>
      <c r="C141" s="35" t="s">
        <v>189</v>
      </c>
      <c r="D141" s="36"/>
      <c r="E141" s="36"/>
      <c r="F141" s="36"/>
      <c r="G141" s="229"/>
      <c r="H141" s="61"/>
    </row>
    <row r="142" spans="1:8" x14ac:dyDescent="0.25">
      <c r="A142" s="24" t="s">
        <v>89</v>
      </c>
      <c r="B142" s="24" t="s">
        <v>190</v>
      </c>
      <c r="C142" s="23" t="s">
        <v>191</v>
      </c>
      <c r="G142" s="229"/>
    </row>
    <row r="143" spans="1:8" x14ac:dyDescent="0.25">
      <c r="A143" s="161" t="s">
        <v>192</v>
      </c>
      <c r="B143" s="161" t="s">
        <v>149</v>
      </c>
      <c r="C143" s="160" t="s">
        <v>150</v>
      </c>
      <c r="D143" s="159">
        <v>20224.490000000002</v>
      </c>
      <c r="E143" s="159">
        <v>25478.65</v>
      </c>
      <c r="F143" s="159">
        <v>40000</v>
      </c>
      <c r="G143" s="226">
        <v>11</v>
      </c>
      <c r="H143" s="167"/>
    </row>
    <row r="144" spans="1:8" x14ac:dyDescent="0.25">
      <c r="A144" s="161" t="s">
        <v>87</v>
      </c>
      <c r="B144" s="161" t="s">
        <v>188</v>
      </c>
      <c r="C144" s="160" t="s">
        <v>91</v>
      </c>
      <c r="D144" s="159">
        <f>+D143</f>
        <v>20224.490000000002</v>
      </c>
      <c r="E144" s="159">
        <f>+E143</f>
        <v>25478.65</v>
      </c>
      <c r="F144" s="159">
        <f>+F143</f>
        <v>40000</v>
      </c>
      <c r="G144" s="226">
        <v>11</v>
      </c>
      <c r="H144" s="167"/>
    </row>
    <row r="145" spans="1:8" x14ac:dyDescent="0.25">
      <c r="G145" s="229"/>
    </row>
    <row r="146" spans="1:8" s="2" customFormat="1" x14ac:dyDescent="0.25">
      <c r="A146" s="34" t="s">
        <v>87</v>
      </c>
      <c r="B146" s="34" t="s">
        <v>193</v>
      </c>
      <c r="C146" s="35" t="s">
        <v>194</v>
      </c>
      <c r="D146" s="36"/>
      <c r="E146" s="36"/>
      <c r="F146" s="36"/>
      <c r="G146" s="229"/>
      <c r="H146" s="61"/>
    </row>
    <row r="147" spans="1:8" x14ac:dyDescent="0.25">
      <c r="A147" s="24" t="s">
        <v>89</v>
      </c>
      <c r="B147" s="24" t="s">
        <v>195</v>
      </c>
      <c r="C147" s="23" t="s">
        <v>196</v>
      </c>
      <c r="G147" s="229"/>
    </row>
    <row r="148" spans="1:8" x14ac:dyDescent="0.25">
      <c r="A148" s="161" t="s">
        <v>197</v>
      </c>
      <c r="B148" s="161" t="s">
        <v>149</v>
      </c>
      <c r="C148" s="160" t="s">
        <v>150</v>
      </c>
      <c r="D148" s="159">
        <v>15000</v>
      </c>
      <c r="E148" s="159">
        <v>19000</v>
      </c>
      <c r="F148" s="159">
        <v>20000</v>
      </c>
      <c r="G148" s="226">
        <v>11</v>
      </c>
      <c r="H148" s="167"/>
    </row>
    <row r="149" spans="1:8" x14ac:dyDescent="0.25">
      <c r="A149" s="161" t="s">
        <v>87</v>
      </c>
      <c r="B149" s="161" t="s">
        <v>193</v>
      </c>
      <c r="C149" s="160" t="s">
        <v>91</v>
      </c>
      <c r="D149" s="159">
        <f>+D148</f>
        <v>15000</v>
      </c>
      <c r="E149" s="159">
        <f>+E148</f>
        <v>19000</v>
      </c>
      <c r="F149" s="159">
        <f>+F148</f>
        <v>20000</v>
      </c>
      <c r="G149" s="226">
        <v>11</v>
      </c>
      <c r="H149" s="167"/>
    </row>
    <row r="150" spans="1:8" x14ac:dyDescent="0.25">
      <c r="G150" s="222"/>
    </row>
    <row r="151" spans="1:8" s="1" customFormat="1" x14ac:dyDescent="0.25">
      <c r="A151" s="27" t="s">
        <v>96</v>
      </c>
      <c r="B151" s="27" t="s">
        <v>8</v>
      </c>
      <c r="C151" s="28" t="s">
        <v>42</v>
      </c>
      <c r="D151" s="91" t="s">
        <v>853</v>
      </c>
      <c r="E151" s="91" t="s">
        <v>743</v>
      </c>
      <c r="F151" s="91" t="s">
        <v>821</v>
      </c>
      <c r="G151" s="223" t="s">
        <v>847</v>
      </c>
      <c r="H151" s="172"/>
    </row>
    <row r="152" spans="1:8" x14ac:dyDescent="0.25">
      <c r="A152" s="27" t="s">
        <v>804</v>
      </c>
      <c r="B152" s="27" t="s">
        <v>805</v>
      </c>
      <c r="C152" s="27" t="s">
        <v>806</v>
      </c>
      <c r="D152" s="105" t="s">
        <v>848</v>
      </c>
      <c r="E152" s="105" t="s">
        <v>849</v>
      </c>
      <c r="F152" s="105" t="s">
        <v>850</v>
      </c>
      <c r="G152" s="224" t="s">
        <v>851</v>
      </c>
    </row>
    <row r="153" spans="1:8" s="2" customFormat="1" x14ac:dyDescent="0.25">
      <c r="A153" s="34" t="s">
        <v>164</v>
      </c>
      <c r="B153" s="34" t="s">
        <v>198</v>
      </c>
      <c r="C153" s="35" t="s">
        <v>199</v>
      </c>
      <c r="D153" s="36"/>
      <c r="E153" s="36"/>
      <c r="F153" s="36"/>
      <c r="G153" s="229"/>
      <c r="H153" s="61"/>
    </row>
    <row r="154" spans="1:8" x14ac:dyDescent="0.25">
      <c r="A154" s="24" t="s">
        <v>89</v>
      </c>
      <c r="B154" s="24" t="s">
        <v>156</v>
      </c>
      <c r="C154" s="23" t="s">
        <v>157</v>
      </c>
      <c r="G154" s="229"/>
    </row>
    <row r="155" spans="1:8" x14ac:dyDescent="0.25">
      <c r="A155" s="161" t="s">
        <v>200</v>
      </c>
      <c r="B155" s="161" t="s">
        <v>201</v>
      </c>
      <c r="C155" s="160" t="s">
        <v>105</v>
      </c>
      <c r="D155" s="159">
        <v>52500</v>
      </c>
      <c r="E155" s="159">
        <v>60000</v>
      </c>
      <c r="F155" s="159">
        <v>60000</v>
      </c>
      <c r="G155" s="226">
        <v>11</v>
      </c>
      <c r="H155" s="167"/>
    </row>
    <row r="156" spans="1:8" x14ac:dyDescent="0.25">
      <c r="A156" s="161" t="s">
        <v>87</v>
      </c>
      <c r="B156" s="161" t="s">
        <v>198</v>
      </c>
      <c r="C156" s="160" t="s">
        <v>91</v>
      </c>
      <c r="D156" s="159">
        <f>+D155</f>
        <v>52500</v>
      </c>
      <c r="E156" s="159">
        <f>+E155</f>
        <v>60000</v>
      </c>
      <c r="F156" s="159">
        <f>+F155</f>
        <v>60000</v>
      </c>
      <c r="G156" s="226">
        <v>11</v>
      </c>
      <c r="H156" s="167"/>
    </row>
    <row r="157" spans="1:8" x14ac:dyDescent="0.25">
      <c r="G157" s="229"/>
    </row>
    <row r="158" spans="1:8" s="2" customFormat="1" x14ac:dyDescent="0.25">
      <c r="A158" s="34" t="s">
        <v>87</v>
      </c>
      <c r="B158" s="34" t="s">
        <v>202</v>
      </c>
      <c r="C158" s="35" t="s">
        <v>203</v>
      </c>
      <c r="D158" s="36"/>
      <c r="E158" s="36"/>
      <c r="F158" s="36"/>
      <c r="G158" s="229"/>
      <c r="H158" s="61"/>
    </row>
    <row r="159" spans="1:8" x14ac:dyDescent="0.25">
      <c r="A159" s="24" t="s">
        <v>204</v>
      </c>
      <c r="B159" s="24" t="s">
        <v>156</v>
      </c>
      <c r="C159" s="23" t="s">
        <v>157</v>
      </c>
      <c r="G159" s="229"/>
    </row>
    <row r="160" spans="1:8" x14ac:dyDescent="0.25">
      <c r="A160" s="161" t="s">
        <v>205</v>
      </c>
      <c r="B160" s="161" t="s">
        <v>201</v>
      </c>
      <c r="C160" s="160" t="s">
        <v>105</v>
      </c>
      <c r="D160" s="159">
        <v>92705.18</v>
      </c>
      <c r="E160" s="159">
        <v>98151.24</v>
      </c>
      <c r="F160" s="159">
        <v>100000</v>
      </c>
      <c r="G160" s="226">
        <v>11</v>
      </c>
      <c r="H160" s="167"/>
    </row>
    <row r="161" spans="1:8" x14ac:dyDescent="0.25">
      <c r="A161" s="161" t="s">
        <v>87</v>
      </c>
      <c r="B161" s="161" t="s">
        <v>202</v>
      </c>
      <c r="C161" s="160" t="s">
        <v>91</v>
      </c>
      <c r="D161" s="159">
        <f>+D160</f>
        <v>92705.18</v>
      </c>
      <c r="E161" s="159">
        <f>+E160</f>
        <v>98151.24</v>
      </c>
      <c r="F161" s="159">
        <f>+F160</f>
        <v>100000</v>
      </c>
      <c r="G161" s="226">
        <v>11</v>
      </c>
      <c r="H161" s="167"/>
    </row>
    <row r="162" spans="1:8" x14ac:dyDescent="0.25">
      <c r="G162" s="229"/>
    </row>
    <row r="163" spans="1:8" s="2" customFormat="1" x14ac:dyDescent="0.25">
      <c r="A163" s="34" t="s">
        <v>87</v>
      </c>
      <c r="B163" s="34" t="s">
        <v>206</v>
      </c>
      <c r="C163" s="35" t="s">
        <v>207</v>
      </c>
      <c r="D163" s="36"/>
      <c r="E163" s="36"/>
      <c r="F163" s="36"/>
      <c r="G163" s="229"/>
      <c r="H163" s="61"/>
    </row>
    <row r="164" spans="1:8" x14ac:dyDescent="0.25">
      <c r="A164" s="24" t="s">
        <v>89</v>
      </c>
      <c r="B164" s="24" t="s">
        <v>156</v>
      </c>
      <c r="C164" s="23" t="s">
        <v>157</v>
      </c>
      <c r="G164" s="229"/>
    </row>
    <row r="165" spans="1:8" x14ac:dyDescent="0.25">
      <c r="A165" s="161" t="s">
        <v>208</v>
      </c>
      <c r="B165" s="161" t="s">
        <v>209</v>
      </c>
      <c r="C165" s="160" t="s">
        <v>210</v>
      </c>
      <c r="D165" s="159">
        <v>487730.69</v>
      </c>
      <c r="E165" s="159">
        <v>545584.43999999994</v>
      </c>
      <c r="F165" s="159">
        <v>555000</v>
      </c>
      <c r="G165" s="226">
        <v>51</v>
      </c>
      <c r="H165" s="167"/>
    </row>
    <row r="166" spans="1:8" x14ac:dyDescent="0.25">
      <c r="A166" s="161" t="s">
        <v>211</v>
      </c>
      <c r="B166" s="161" t="s">
        <v>212</v>
      </c>
      <c r="C166" s="160" t="s">
        <v>213</v>
      </c>
      <c r="D166" s="159">
        <v>71963.759999999995</v>
      </c>
      <c r="E166" s="159">
        <v>73591.73</v>
      </c>
      <c r="F166" s="159">
        <v>75000</v>
      </c>
      <c r="G166" s="226">
        <v>51</v>
      </c>
      <c r="H166" s="167"/>
    </row>
    <row r="167" spans="1:8" x14ac:dyDescent="0.25">
      <c r="A167" s="161" t="s">
        <v>214</v>
      </c>
      <c r="B167" s="161" t="s">
        <v>215</v>
      </c>
      <c r="C167" s="160" t="s">
        <v>216</v>
      </c>
      <c r="D167" s="159">
        <v>21619.8</v>
      </c>
      <c r="E167" s="159">
        <v>28719</v>
      </c>
      <c r="F167" s="159">
        <v>30000</v>
      </c>
      <c r="G167" s="226">
        <v>51</v>
      </c>
      <c r="H167" s="167"/>
    </row>
    <row r="168" spans="1:8" x14ac:dyDescent="0.25">
      <c r="A168" s="161" t="s">
        <v>764</v>
      </c>
      <c r="B168" s="161" t="s">
        <v>250</v>
      </c>
      <c r="C168" s="160" t="s">
        <v>251</v>
      </c>
      <c r="D168" s="159"/>
      <c r="E168" s="159">
        <v>12500</v>
      </c>
      <c r="F168" s="159">
        <v>12500</v>
      </c>
      <c r="G168" s="226">
        <v>51</v>
      </c>
      <c r="H168" s="167"/>
    </row>
    <row r="169" spans="1:8" x14ac:dyDescent="0.25">
      <c r="A169" s="161" t="s">
        <v>87</v>
      </c>
      <c r="B169" s="161" t="s">
        <v>206</v>
      </c>
      <c r="C169" s="160" t="s">
        <v>91</v>
      </c>
      <c r="D169" s="159">
        <f>SUM(D165:D168)</f>
        <v>581314.25</v>
      </c>
      <c r="E169" s="159">
        <f>SUM(E165:E168)</f>
        <v>660395.16999999993</v>
      </c>
      <c r="F169" s="159">
        <f>SUM(F165:F168)</f>
        <v>672500</v>
      </c>
      <c r="G169" s="226">
        <v>51</v>
      </c>
      <c r="H169" s="167"/>
    </row>
    <row r="170" spans="1:8" x14ac:dyDescent="0.25">
      <c r="G170" s="229"/>
    </row>
    <row r="171" spans="1:8" s="2" customFormat="1" x14ac:dyDescent="0.25">
      <c r="A171" s="34" t="s">
        <v>87</v>
      </c>
      <c r="B171" s="34" t="s">
        <v>217</v>
      </c>
      <c r="C171" s="35" t="s">
        <v>218</v>
      </c>
      <c r="D171" s="36"/>
      <c r="E171" s="36"/>
      <c r="F171" s="36"/>
      <c r="G171" s="229"/>
      <c r="H171" s="61"/>
    </row>
    <row r="172" spans="1:8" x14ac:dyDescent="0.25">
      <c r="A172" s="24" t="s">
        <v>89</v>
      </c>
      <c r="B172" s="24" t="s">
        <v>174</v>
      </c>
      <c r="C172" s="23" t="s">
        <v>175</v>
      </c>
      <c r="G172" s="229"/>
    </row>
    <row r="173" spans="1:8" x14ac:dyDescent="0.25">
      <c r="A173" s="161" t="s">
        <v>219</v>
      </c>
      <c r="B173" s="161" t="s">
        <v>149</v>
      </c>
      <c r="C173" s="160" t="s">
        <v>150</v>
      </c>
      <c r="D173" s="159">
        <v>18000</v>
      </c>
      <c r="E173" s="159">
        <v>44000</v>
      </c>
      <c r="F173" s="159">
        <v>50000</v>
      </c>
      <c r="G173" s="226">
        <v>11</v>
      </c>
      <c r="H173" s="167"/>
    </row>
    <row r="174" spans="1:8" x14ac:dyDescent="0.25">
      <c r="A174" s="161" t="s">
        <v>87</v>
      </c>
      <c r="B174" s="161" t="s">
        <v>217</v>
      </c>
      <c r="C174" s="160" t="s">
        <v>91</v>
      </c>
      <c r="D174" s="159">
        <f>+D173</f>
        <v>18000</v>
      </c>
      <c r="E174" s="159">
        <f>+E173</f>
        <v>44000</v>
      </c>
      <c r="F174" s="159">
        <f>+F173</f>
        <v>50000</v>
      </c>
      <c r="G174" s="226">
        <v>11</v>
      </c>
      <c r="H174" s="167"/>
    </row>
    <row r="175" spans="1:8" x14ac:dyDescent="0.25">
      <c r="G175" s="222"/>
      <c r="H175" s="167"/>
    </row>
    <row r="176" spans="1:8" ht="15.75" thickBot="1" x14ac:dyDescent="0.3">
      <c r="A176" s="48" t="s">
        <v>82</v>
      </c>
      <c r="B176" s="48" t="s">
        <v>138</v>
      </c>
      <c r="C176" s="49" t="s">
        <v>91</v>
      </c>
      <c r="D176" s="164">
        <f>+D98+D103+D108+D113+D118+D124+D129+D134+D139+D144+D149+D156+D161+D169+D174</f>
        <v>1370135.03</v>
      </c>
      <c r="E176" s="164">
        <f>+E98+E103+E108+E113+E118+E124+E129+E134+E139+E144+E149+E156+E161+E169+E174</f>
        <v>1396724.56</v>
      </c>
      <c r="F176" s="164">
        <f>+F98+F103+F108+F113+F118+F124+F129+F134+F139+F144+F149+F156+F161+F169+F174</f>
        <v>1812500</v>
      </c>
      <c r="G176" s="222"/>
      <c r="H176" s="167"/>
    </row>
    <row r="177" spans="1:8" ht="15.75" thickTop="1" x14ac:dyDescent="0.25">
      <c r="G177" s="222"/>
    </row>
    <row r="178" spans="1:8" x14ac:dyDescent="0.25">
      <c r="G178" s="222"/>
    </row>
    <row r="179" spans="1:8" x14ac:dyDescent="0.25">
      <c r="G179" s="222"/>
    </row>
    <row r="180" spans="1:8" x14ac:dyDescent="0.25">
      <c r="G180" s="222"/>
    </row>
    <row r="181" spans="1:8" x14ac:dyDescent="0.25">
      <c r="G181" s="222"/>
    </row>
    <row r="182" spans="1:8" x14ac:dyDescent="0.25">
      <c r="G182" s="222"/>
    </row>
    <row r="183" spans="1:8" ht="15.75" thickBot="1" x14ac:dyDescent="0.3">
      <c r="G183" s="222"/>
    </row>
    <row r="184" spans="1:8" s="2" customFormat="1" ht="15.75" thickBot="1" x14ac:dyDescent="0.3">
      <c r="A184" s="45" t="s">
        <v>82</v>
      </c>
      <c r="B184" s="46" t="s">
        <v>220</v>
      </c>
      <c r="C184" s="47" t="s">
        <v>221</v>
      </c>
      <c r="D184" s="36"/>
      <c r="E184" s="36"/>
      <c r="F184" s="36"/>
      <c r="G184" s="63"/>
      <c r="H184" s="61"/>
    </row>
    <row r="185" spans="1:8" x14ac:dyDescent="0.25">
      <c r="G185" s="222"/>
    </row>
    <row r="186" spans="1:8" s="1" customFormat="1" x14ac:dyDescent="0.25">
      <c r="A186" s="27" t="s">
        <v>96</v>
      </c>
      <c r="B186" s="27" t="s">
        <v>8</v>
      </c>
      <c r="C186" s="28" t="s">
        <v>42</v>
      </c>
      <c r="D186" s="91" t="s">
        <v>846</v>
      </c>
      <c r="E186" s="91" t="s">
        <v>743</v>
      </c>
      <c r="F186" s="91" t="s">
        <v>821</v>
      </c>
      <c r="G186" s="232" t="s">
        <v>855</v>
      </c>
      <c r="H186" s="172"/>
    </row>
    <row r="187" spans="1:8" x14ac:dyDescent="0.25">
      <c r="A187" s="27" t="s">
        <v>804</v>
      </c>
      <c r="B187" s="27" t="s">
        <v>805</v>
      </c>
      <c r="C187" s="27" t="s">
        <v>806</v>
      </c>
      <c r="D187" s="105" t="s">
        <v>848</v>
      </c>
      <c r="E187" s="105" t="s">
        <v>849</v>
      </c>
      <c r="F187" s="105" t="s">
        <v>850</v>
      </c>
      <c r="G187" s="233" t="s">
        <v>851</v>
      </c>
    </row>
    <row r="188" spans="1:8" s="2" customFormat="1" x14ac:dyDescent="0.25">
      <c r="A188" s="34" t="s">
        <v>87</v>
      </c>
      <c r="B188" s="34" t="s">
        <v>222</v>
      </c>
      <c r="C188" s="35" t="s">
        <v>223</v>
      </c>
      <c r="D188" s="36"/>
      <c r="E188" s="36"/>
      <c r="F188" s="36"/>
      <c r="G188" s="229"/>
      <c r="H188" s="61"/>
    </row>
    <row r="189" spans="1:8" x14ac:dyDescent="0.25">
      <c r="A189" s="24" t="s">
        <v>89</v>
      </c>
      <c r="B189" s="24" t="s">
        <v>224</v>
      </c>
      <c r="C189" s="23" t="s">
        <v>225</v>
      </c>
      <c r="G189" s="229"/>
    </row>
    <row r="190" spans="1:8" x14ac:dyDescent="0.25">
      <c r="A190" s="161" t="s">
        <v>226</v>
      </c>
      <c r="B190" s="161" t="s">
        <v>201</v>
      </c>
      <c r="C190" s="160" t="s">
        <v>105</v>
      </c>
      <c r="D190" s="159">
        <v>88950</v>
      </c>
      <c r="E190" s="159">
        <v>102800</v>
      </c>
      <c r="F190" s="159">
        <v>100000</v>
      </c>
      <c r="G190" s="226">
        <v>11</v>
      </c>
      <c r="H190" s="167"/>
    </row>
    <row r="191" spans="1:8" x14ac:dyDescent="0.25">
      <c r="A191" s="161" t="s">
        <v>87</v>
      </c>
      <c r="B191" s="161" t="s">
        <v>222</v>
      </c>
      <c r="C191" s="160" t="s">
        <v>91</v>
      </c>
      <c r="D191" s="159">
        <f>+D190</f>
        <v>88950</v>
      </c>
      <c r="E191" s="159">
        <f>+E190</f>
        <v>102800</v>
      </c>
      <c r="F191" s="159">
        <f>+F190</f>
        <v>100000</v>
      </c>
      <c r="G191" s="226">
        <v>11</v>
      </c>
      <c r="H191" s="167"/>
    </row>
    <row r="192" spans="1:8" x14ac:dyDescent="0.25">
      <c r="G192" s="229"/>
    </row>
    <row r="193" spans="1:8" s="2" customFormat="1" x14ac:dyDescent="0.25">
      <c r="A193" s="34" t="s">
        <v>87</v>
      </c>
      <c r="B193" s="34" t="s">
        <v>227</v>
      </c>
      <c r="C193" s="35" t="s">
        <v>231</v>
      </c>
      <c r="D193" s="36"/>
      <c r="E193" s="36"/>
      <c r="F193" s="36"/>
      <c r="G193" s="229"/>
      <c r="H193" s="60"/>
    </row>
    <row r="194" spans="1:8" x14ac:dyDescent="0.25">
      <c r="A194" s="24" t="s">
        <v>89</v>
      </c>
      <c r="B194" s="24" t="s">
        <v>224</v>
      </c>
      <c r="C194" s="23" t="s">
        <v>225</v>
      </c>
      <c r="G194" s="229"/>
    </row>
    <row r="195" spans="1:8" x14ac:dyDescent="0.25">
      <c r="A195" s="161" t="s">
        <v>228</v>
      </c>
      <c r="B195" s="161" t="s">
        <v>122</v>
      </c>
      <c r="C195" s="160" t="s">
        <v>94</v>
      </c>
      <c r="D195" s="159">
        <v>8728.48</v>
      </c>
      <c r="E195" s="159">
        <v>17772.59</v>
      </c>
      <c r="F195" s="159">
        <v>9000</v>
      </c>
      <c r="G195" s="226">
        <v>11</v>
      </c>
      <c r="H195" s="167"/>
    </row>
    <row r="196" spans="1:8" x14ac:dyDescent="0.25">
      <c r="A196" s="161" t="s">
        <v>229</v>
      </c>
      <c r="B196" s="161" t="s">
        <v>124</v>
      </c>
      <c r="C196" s="160" t="s">
        <v>230</v>
      </c>
      <c r="D196" s="159">
        <v>0</v>
      </c>
      <c r="E196" s="159">
        <v>11225.67</v>
      </c>
      <c r="F196" s="159">
        <v>3800</v>
      </c>
      <c r="G196" s="226">
        <v>11</v>
      </c>
      <c r="H196" s="167"/>
    </row>
    <row r="197" spans="1:8" x14ac:dyDescent="0.25">
      <c r="A197" s="161" t="s">
        <v>87</v>
      </c>
      <c r="B197" s="161" t="s">
        <v>227</v>
      </c>
      <c r="C197" s="160" t="s">
        <v>91</v>
      </c>
      <c r="D197" s="159">
        <f>+D195+D196</f>
        <v>8728.48</v>
      </c>
      <c r="E197" s="159">
        <f>+E195+E196</f>
        <v>28998.260000000002</v>
      </c>
      <c r="F197" s="159">
        <f>+F195+F196</f>
        <v>12800</v>
      </c>
      <c r="G197" s="226">
        <v>11</v>
      </c>
      <c r="H197" s="167"/>
    </row>
    <row r="198" spans="1:8" x14ac:dyDescent="0.25">
      <c r="G198" s="229"/>
    </row>
    <row r="199" spans="1:8" s="2" customFormat="1" x14ac:dyDescent="0.25">
      <c r="A199" s="34" t="s">
        <v>87</v>
      </c>
      <c r="B199" s="34" t="s">
        <v>232</v>
      </c>
      <c r="C199" s="35" t="s">
        <v>233</v>
      </c>
      <c r="D199" s="36"/>
      <c r="E199" s="36"/>
      <c r="F199" s="36"/>
      <c r="G199" s="229"/>
      <c r="H199" s="60"/>
    </row>
    <row r="200" spans="1:8" x14ac:dyDescent="0.25">
      <c r="A200" s="24" t="s">
        <v>89</v>
      </c>
      <c r="B200" s="24" t="s">
        <v>224</v>
      </c>
      <c r="C200" s="23" t="s">
        <v>225</v>
      </c>
      <c r="G200" s="229"/>
    </row>
    <row r="201" spans="1:8" x14ac:dyDescent="0.25">
      <c r="A201" s="161" t="s">
        <v>234</v>
      </c>
      <c r="B201" s="161" t="s">
        <v>122</v>
      </c>
      <c r="C201" s="160" t="s">
        <v>94</v>
      </c>
      <c r="D201" s="159">
        <v>0</v>
      </c>
      <c r="E201" s="159">
        <v>0</v>
      </c>
      <c r="F201" s="159">
        <v>3000</v>
      </c>
      <c r="G201" s="226">
        <v>11</v>
      </c>
      <c r="H201" s="167"/>
    </row>
    <row r="202" spans="1:8" x14ac:dyDescent="0.25">
      <c r="A202" s="161" t="s">
        <v>765</v>
      </c>
      <c r="B202" s="161" t="s">
        <v>124</v>
      </c>
      <c r="C202" s="160" t="s">
        <v>95</v>
      </c>
      <c r="D202" s="159">
        <v>0</v>
      </c>
      <c r="E202" s="159">
        <v>749.61</v>
      </c>
      <c r="F202" s="159">
        <v>1000</v>
      </c>
      <c r="G202" s="226">
        <v>11</v>
      </c>
      <c r="H202" s="167"/>
    </row>
    <row r="203" spans="1:8" x14ac:dyDescent="0.25">
      <c r="A203" s="161" t="s">
        <v>87</v>
      </c>
      <c r="B203" s="161" t="s">
        <v>232</v>
      </c>
      <c r="C203" s="160" t="s">
        <v>91</v>
      </c>
      <c r="D203" s="159">
        <f>+D201+D202</f>
        <v>0</v>
      </c>
      <c r="E203" s="159">
        <f t="shared" ref="E203:F203" si="4">+E201+E202</f>
        <v>749.61</v>
      </c>
      <c r="F203" s="159">
        <f t="shared" si="4"/>
        <v>4000</v>
      </c>
      <c r="G203" s="226">
        <v>11</v>
      </c>
      <c r="H203" s="167"/>
    </row>
    <row r="204" spans="1:8" x14ac:dyDescent="0.25">
      <c r="G204" s="229"/>
      <c r="H204" s="167"/>
    </row>
    <row r="205" spans="1:8" x14ac:dyDescent="0.25">
      <c r="A205" s="34" t="s">
        <v>87</v>
      </c>
      <c r="B205" s="34" t="s">
        <v>235</v>
      </c>
      <c r="C205" s="35" t="s">
        <v>236</v>
      </c>
      <c r="D205" s="36"/>
      <c r="E205" s="36"/>
      <c r="F205" s="36"/>
      <c r="G205" s="229"/>
      <c r="H205" s="167"/>
    </row>
    <row r="206" spans="1:8" x14ac:dyDescent="0.25">
      <c r="A206" s="24" t="s">
        <v>89</v>
      </c>
      <c r="B206" s="24" t="s">
        <v>224</v>
      </c>
      <c r="C206" s="23" t="s">
        <v>225</v>
      </c>
      <c r="G206" s="229"/>
    </row>
    <row r="207" spans="1:8" s="2" customFormat="1" x14ac:dyDescent="0.25">
      <c r="A207" s="161" t="s">
        <v>237</v>
      </c>
      <c r="B207" s="161" t="s">
        <v>122</v>
      </c>
      <c r="C207" s="160" t="s">
        <v>94</v>
      </c>
      <c r="D207" s="159">
        <v>0</v>
      </c>
      <c r="E207" s="159">
        <v>0</v>
      </c>
      <c r="F207" s="159">
        <v>0</v>
      </c>
      <c r="G207" s="226">
        <v>11</v>
      </c>
      <c r="H207" s="60"/>
    </row>
    <row r="208" spans="1:8" x14ac:dyDescent="0.25">
      <c r="A208" s="161" t="s">
        <v>238</v>
      </c>
      <c r="B208" s="161" t="s">
        <v>124</v>
      </c>
      <c r="C208" s="160" t="s">
        <v>95</v>
      </c>
      <c r="D208" s="159">
        <v>12000</v>
      </c>
      <c r="E208" s="159">
        <v>12000</v>
      </c>
      <c r="F208" s="159">
        <v>12000</v>
      </c>
      <c r="G208" s="226">
        <v>11</v>
      </c>
    </row>
    <row r="209" spans="1:8" x14ac:dyDescent="0.25">
      <c r="A209" s="161" t="s">
        <v>87</v>
      </c>
      <c r="B209" s="161" t="s">
        <v>235</v>
      </c>
      <c r="C209" s="160" t="s">
        <v>91</v>
      </c>
      <c r="D209" s="159">
        <f>+D207+D208</f>
        <v>12000</v>
      </c>
      <c r="E209" s="159">
        <f>+E207+E208</f>
        <v>12000</v>
      </c>
      <c r="F209" s="159">
        <f>+F207+F208</f>
        <v>12000</v>
      </c>
      <c r="G209" s="226">
        <v>11</v>
      </c>
      <c r="H209" s="167"/>
    </row>
    <row r="210" spans="1:8" x14ac:dyDescent="0.25">
      <c r="G210" s="229"/>
      <c r="H210" s="167"/>
    </row>
    <row r="211" spans="1:8" x14ac:dyDescent="0.25">
      <c r="A211" s="27" t="s">
        <v>96</v>
      </c>
      <c r="B211" s="27" t="s">
        <v>8</v>
      </c>
      <c r="C211" s="28" t="s">
        <v>42</v>
      </c>
      <c r="D211" s="91" t="s">
        <v>846</v>
      </c>
      <c r="E211" s="91" t="s">
        <v>743</v>
      </c>
      <c r="F211" s="91" t="s">
        <v>821</v>
      </c>
      <c r="G211" s="223" t="s">
        <v>847</v>
      </c>
      <c r="H211" s="167"/>
    </row>
    <row r="212" spans="1:8" ht="15.75" thickBot="1" x14ac:dyDescent="0.3">
      <c r="A212" s="27" t="s">
        <v>804</v>
      </c>
      <c r="B212" s="27" t="s">
        <v>805</v>
      </c>
      <c r="C212" s="27" t="s">
        <v>806</v>
      </c>
      <c r="D212" s="105" t="s">
        <v>848</v>
      </c>
      <c r="E212" s="105" t="s">
        <v>849</v>
      </c>
      <c r="F212" s="105" t="s">
        <v>850</v>
      </c>
      <c r="G212" s="234" t="s">
        <v>851</v>
      </c>
    </row>
    <row r="213" spans="1:8" s="1" customFormat="1" ht="15.75" thickTop="1" x14ac:dyDescent="0.25">
      <c r="A213" s="34" t="s">
        <v>87</v>
      </c>
      <c r="B213" s="34" t="s">
        <v>239</v>
      </c>
      <c r="C213" s="35" t="s">
        <v>240</v>
      </c>
      <c r="D213" s="36"/>
      <c r="E213" s="36"/>
      <c r="F213" s="36"/>
      <c r="G213" s="229"/>
      <c r="H213" s="172"/>
    </row>
    <row r="214" spans="1:8" x14ac:dyDescent="0.25">
      <c r="A214" s="24" t="s">
        <v>89</v>
      </c>
      <c r="B214" s="24" t="s">
        <v>224</v>
      </c>
      <c r="C214" s="23" t="s">
        <v>225</v>
      </c>
      <c r="G214" s="229"/>
    </row>
    <row r="215" spans="1:8" s="2" customFormat="1" x14ac:dyDescent="0.25">
      <c r="A215" s="161" t="s">
        <v>241</v>
      </c>
      <c r="B215" s="161" t="s">
        <v>122</v>
      </c>
      <c r="C215" s="160" t="s">
        <v>94</v>
      </c>
      <c r="D215" s="159">
        <v>996.83</v>
      </c>
      <c r="E215" s="159">
        <v>0</v>
      </c>
      <c r="F215" s="159">
        <v>0</v>
      </c>
      <c r="G215" s="226">
        <v>11</v>
      </c>
      <c r="H215" s="60"/>
    </row>
    <row r="216" spans="1:8" x14ac:dyDescent="0.25">
      <c r="A216" s="161" t="s">
        <v>87</v>
      </c>
      <c r="B216" s="161" t="s">
        <v>239</v>
      </c>
      <c r="C216" s="160" t="s">
        <v>91</v>
      </c>
      <c r="D216" s="159">
        <f>+D215</f>
        <v>996.83</v>
      </c>
      <c r="E216" s="159">
        <f>+E215</f>
        <v>0</v>
      </c>
      <c r="F216" s="159">
        <f>+F215</f>
        <v>0</v>
      </c>
      <c r="G216" s="226">
        <v>11</v>
      </c>
    </row>
    <row r="217" spans="1:8" x14ac:dyDescent="0.25">
      <c r="G217" s="222"/>
      <c r="H217" s="167"/>
    </row>
    <row r="218" spans="1:8" ht="15.75" thickBot="1" x14ac:dyDescent="0.3">
      <c r="A218" s="48" t="s">
        <v>82</v>
      </c>
      <c r="B218" s="48" t="s">
        <v>220</v>
      </c>
      <c r="C218" s="49" t="s">
        <v>221</v>
      </c>
      <c r="D218" s="164">
        <f>+D191+D197+D203+D209+D216</f>
        <v>110675.31</v>
      </c>
      <c r="E218" s="164">
        <f>+E191+E197+E203+E209+E216</f>
        <v>144547.87</v>
      </c>
      <c r="F218" s="164">
        <f>+F191+F197+F203+F209+F216</f>
        <v>128800</v>
      </c>
      <c r="G218" s="222"/>
      <c r="H218" s="167"/>
    </row>
    <row r="219" spans="1:8" ht="15.75" thickTop="1" x14ac:dyDescent="0.25">
      <c r="G219" s="222"/>
      <c r="H219" s="167"/>
    </row>
    <row r="220" spans="1:8" x14ac:dyDescent="0.25">
      <c r="G220" s="222"/>
      <c r="H220" s="167"/>
    </row>
    <row r="221" spans="1:8" ht="15.75" thickBot="1" x14ac:dyDescent="0.3">
      <c r="G221" s="222"/>
    </row>
    <row r="222" spans="1:8" ht="15.75" thickBot="1" x14ac:dyDescent="0.3">
      <c r="A222" s="45" t="s">
        <v>82</v>
      </c>
      <c r="B222" s="46" t="s">
        <v>242</v>
      </c>
      <c r="C222" s="47" t="s">
        <v>243</v>
      </c>
      <c r="D222" s="36"/>
      <c r="E222" s="36"/>
      <c r="F222" s="36"/>
      <c r="G222" s="63"/>
    </row>
    <row r="223" spans="1:8" x14ac:dyDescent="0.25">
      <c r="G223" s="222"/>
    </row>
    <row r="224" spans="1:8" s="2" customFormat="1" x14ac:dyDescent="0.25">
      <c r="A224" s="27" t="s">
        <v>96</v>
      </c>
      <c r="B224" s="27" t="s">
        <v>8</v>
      </c>
      <c r="C224" s="28" t="s">
        <v>42</v>
      </c>
      <c r="D224" s="91" t="s">
        <v>846</v>
      </c>
      <c r="E224" s="91" t="s">
        <v>743</v>
      </c>
      <c r="F224" s="91" t="s">
        <v>821</v>
      </c>
      <c r="G224" s="223" t="s">
        <v>847</v>
      </c>
      <c r="H224" s="61"/>
    </row>
    <row r="225" spans="1:8" x14ac:dyDescent="0.25">
      <c r="A225" s="27" t="s">
        <v>804</v>
      </c>
      <c r="B225" s="27" t="s">
        <v>805</v>
      </c>
      <c r="C225" s="27" t="s">
        <v>806</v>
      </c>
      <c r="D225" s="105" t="s">
        <v>848</v>
      </c>
      <c r="E225" s="105" t="s">
        <v>849</v>
      </c>
      <c r="F225" s="105" t="s">
        <v>850</v>
      </c>
      <c r="G225" s="224" t="s">
        <v>851</v>
      </c>
    </row>
    <row r="226" spans="1:8" s="1" customFormat="1" x14ac:dyDescent="0.25">
      <c r="A226" s="34" t="s">
        <v>87</v>
      </c>
      <c r="B226" s="34" t="s">
        <v>244</v>
      </c>
      <c r="C226" s="35" t="s">
        <v>245</v>
      </c>
      <c r="D226" s="36"/>
      <c r="E226" s="36"/>
      <c r="F226" s="36"/>
      <c r="G226" s="229"/>
      <c r="H226" s="172"/>
    </row>
    <row r="227" spans="1:8" x14ac:dyDescent="0.25">
      <c r="A227" s="24" t="s">
        <v>89</v>
      </c>
      <c r="B227" s="24" t="s">
        <v>246</v>
      </c>
      <c r="C227" s="23" t="s">
        <v>247</v>
      </c>
      <c r="G227" s="229"/>
    </row>
    <row r="228" spans="1:8" s="2" customFormat="1" x14ac:dyDescent="0.25">
      <c r="A228" s="161" t="s">
        <v>248</v>
      </c>
      <c r="B228" s="161" t="s">
        <v>209</v>
      </c>
      <c r="C228" s="160" t="s">
        <v>210</v>
      </c>
      <c r="D228" s="159">
        <v>1309345.19</v>
      </c>
      <c r="E228" s="159">
        <v>1388902</v>
      </c>
      <c r="F228" s="159">
        <v>2073372</v>
      </c>
      <c r="G228" s="226" t="s">
        <v>856</v>
      </c>
      <c r="H228" s="61"/>
    </row>
    <row r="229" spans="1:8" x14ac:dyDescent="0.25">
      <c r="A229" s="161" t="s">
        <v>249</v>
      </c>
      <c r="B229" s="161" t="s">
        <v>250</v>
      </c>
      <c r="C229" s="160" t="s">
        <v>251</v>
      </c>
      <c r="D229" s="159">
        <v>72200</v>
      </c>
      <c r="E229" s="159">
        <v>109093</v>
      </c>
      <c r="F229" s="159">
        <v>98008</v>
      </c>
      <c r="G229" s="226" t="s">
        <v>857</v>
      </c>
    </row>
    <row r="230" spans="1:8" x14ac:dyDescent="0.25">
      <c r="A230" s="161" t="s">
        <v>252</v>
      </c>
      <c r="B230" s="161" t="s">
        <v>212</v>
      </c>
      <c r="C230" s="160" t="s">
        <v>213</v>
      </c>
      <c r="D230" s="159">
        <v>225207.49</v>
      </c>
      <c r="E230" s="159">
        <v>240850</v>
      </c>
      <c r="F230" s="159">
        <v>379803</v>
      </c>
      <c r="G230" s="226" t="s">
        <v>858</v>
      </c>
      <c r="H230" s="167"/>
    </row>
    <row r="231" spans="1:8" x14ac:dyDescent="0.25">
      <c r="A231" s="161" t="s">
        <v>253</v>
      </c>
      <c r="B231" s="161" t="s">
        <v>215</v>
      </c>
      <c r="C231" s="160" t="s">
        <v>216</v>
      </c>
      <c r="D231" s="159">
        <v>69536.5</v>
      </c>
      <c r="E231" s="159">
        <v>85672</v>
      </c>
      <c r="F231" s="159">
        <v>296140</v>
      </c>
      <c r="G231" s="226" t="s">
        <v>858</v>
      </c>
      <c r="H231" s="167"/>
    </row>
    <row r="232" spans="1:8" x14ac:dyDescent="0.25">
      <c r="A232" s="161" t="s">
        <v>254</v>
      </c>
      <c r="B232" s="161" t="s">
        <v>255</v>
      </c>
      <c r="C232" s="160" t="s">
        <v>93</v>
      </c>
      <c r="D232" s="159">
        <v>236007.18</v>
      </c>
      <c r="E232" s="159">
        <v>274549</v>
      </c>
      <c r="F232" s="159">
        <v>387550</v>
      </c>
      <c r="G232" s="226" t="s">
        <v>858</v>
      </c>
      <c r="H232" s="167"/>
    </row>
    <row r="233" spans="1:8" x14ac:dyDescent="0.25">
      <c r="A233" s="161" t="s">
        <v>256</v>
      </c>
      <c r="B233" s="161" t="s">
        <v>122</v>
      </c>
      <c r="C233" s="160" t="s">
        <v>94</v>
      </c>
      <c r="D233" s="159">
        <v>122055.56</v>
      </c>
      <c r="E233" s="159">
        <v>216020</v>
      </c>
      <c r="F233" s="159">
        <v>277375</v>
      </c>
      <c r="G233" s="226" t="s">
        <v>858</v>
      </c>
      <c r="H233" s="167"/>
    </row>
    <row r="234" spans="1:8" x14ac:dyDescent="0.25">
      <c r="A234" s="161" t="s">
        <v>257</v>
      </c>
      <c r="B234" s="161" t="s">
        <v>124</v>
      </c>
      <c r="C234" s="160" t="s">
        <v>95</v>
      </c>
      <c r="D234" s="159">
        <v>34542.86</v>
      </c>
      <c r="E234" s="159">
        <v>32921</v>
      </c>
      <c r="F234" s="159">
        <v>56389</v>
      </c>
      <c r="G234" s="226" t="s">
        <v>859</v>
      </c>
      <c r="H234" s="167"/>
    </row>
    <row r="235" spans="1:8" x14ac:dyDescent="0.25">
      <c r="A235" s="161" t="s">
        <v>552</v>
      </c>
      <c r="B235" s="161" t="s">
        <v>288</v>
      </c>
      <c r="C235" s="160" t="s">
        <v>320</v>
      </c>
      <c r="D235" s="159">
        <v>5256.28</v>
      </c>
      <c r="E235" s="159">
        <v>4306</v>
      </c>
      <c r="F235" s="159">
        <v>5010</v>
      </c>
      <c r="G235" s="226" t="s">
        <v>859</v>
      </c>
      <c r="H235" s="167"/>
    </row>
    <row r="236" spans="1:8" x14ac:dyDescent="0.25">
      <c r="A236" s="161" t="s">
        <v>258</v>
      </c>
      <c r="B236" s="161" t="s">
        <v>259</v>
      </c>
      <c r="C236" s="160" t="s">
        <v>260</v>
      </c>
      <c r="D236" s="159">
        <v>44302.14</v>
      </c>
      <c r="E236" s="159">
        <v>74696</v>
      </c>
      <c r="F236" s="159">
        <v>6163975</v>
      </c>
      <c r="G236" s="226" t="s">
        <v>856</v>
      </c>
      <c r="H236" s="167"/>
    </row>
    <row r="237" spans="1:8" x14ac:dyDescent="0.25">
      <c r="A237" s="161" t="s">
        <v>553</v>
      </c>
      <c r="B237" s="161" t="s">
        <v>277</v>
      </c>
      <c r="C237" s="160" t="s">
        <v>306</v>
      </c>
      <c r="D237" s="159">
        <v>6112.5</v>
      </c>
      <c r="E237" s="159">
        <v>47111</v>
      </c>
      <c r="F237" s="159">
        <v>6000</v>
      </c>
      <c r="G237" s="226">
        <v>11</v>
      </c>
      <c r="H237" s="167"/>
    </row>
    <row r="238" spans="1:8" x14ac:dyDescent="0.25">
      <c r="A238" s="161" t="s">
        <v>860</v>
      </c>
      <c r="B238" s="161" t="s">
        <v>401</v>
      </c>
      <c r="C238" s="160" t="s">
        <v>402</v>
      </c>
      <c r="D238" s="159">
        <v>0</v>
      </c>
      <c r="E238" s="159">
        <v>0</v>
      </c>
      <c r="F238" s="159">
        <v>0</v>
      </c>
      <c r="G238" s="226">
        <v>11</v>
      </c>
      <c r="H238" s="167"/>
    </row>
    <row r="239" spans="1:8" x14ac:dyDescent="0.25">
      <c r="A239" s="161" t="s">
        <v>861</v>
      </c>
      <c r="B239" s="161" t="s">
        <v>404</v>
      </c>
      <c r="C239" s="160" t="s">
        <v>405</v>
      </c>
      <c r="D239" s="159">
        <v>0</v>
      </c>
      <c r="E239" s="159">
        <v>0</v>
      </c>
      <c r="F239" s="159">
        <v>0</v>
      </c>
      <c r="G239" s="226">
        <v>11</v>
      </c>
      <c r="H239" s="167"/>
    </row>
    <row r="240" spans="1:8" x14ac:dyDescent="0.25">
      <c r="A240" s="161" t="s">
        <v>87</v>
      </c>
      <c r="B240" s="161" t="s">
        <v>244</v>
      </c>
      <c r="C240" s="160" t="s">
        <v>91</v>
      </c>
      <c r="D240" s="159">
        <f>SUM(D228:D237)</f>
        <v>2124565.7000000002</v>
      </c>
      <c r="E240" s="159">
        <f>SUM(E228:E239)</f>
        <v>2474120</v>
      </c>
      <c r="F240" s="159">
        <f>SUM(F228:F239)</f>
        <v>9743622</v>
      </c>
      <c r="G240" s="226"/>
      <c r="H240" s="167"/>
    </row>
    <row r="241" spans="1:8" x14ac:dyDescent="0.25">
      <c r="G241" s="222"/>
    </row>
    <row r="242" spans="1:8" ht="15.75" thickBot="1" x14ac:dyDescent="0.3">
      <c r="A242" s="48" t="s">
        <v>82</v>
      </c>
      <c r="B242" s="48" t="s">
        <v>242</v>
      </c>
      <c r="C242" s="49" t="s">
        <v>243</v>
      </c>
      <c r="D242" s="164">
        <f>+D240</f>
        <v>2124565.7000000002</v>
      </c>
      <c r="E242" s="164">
        <f>+E240</f>
        <v>2474120</v>
      </c>
      <c r="F242" s="164">
        <f>+F240</f>
        <v>9743622</v>
      </c>
      <c r="G242" s="63"/>
      <c r="H242" s="103"/>
    </row>
    <row r="243" spans="1:8" ht="16.5" thickTop="1" thickBot="1" x14ac:dyDescent="0.3">
      <c r="G243" s="222"/>
    </row>
    <row r="244" spans="1:8" s="2" customFormat="1" ht="15.75" thickBot="1" x14ac:dyDescent="0.3">
      <c r="A244" s="45" t="s">
        <v>82</v>
      </c>
      <c r="B244" s="46" t="s">
        <v>261</v>
      </c>
      <c r="C244" s="47" t="s">
        <v>262</v>
      </c>
      <c r="D244" s="36"/>
      <c r="E244" s="36"/>
      <c r="F244" s="36"/>
      <c r="G244" s="222"/>
      <c r="H244" s="60"/>
    </row>
    <row r="245" spans="1:8" s="2" customFormat="1" x14ac:dyDescent="0.25">
      <c r="A245" s="34"/>
      <c r="B245" s="34"/>
      <c r="C245" s="35"/>
      <c r="D245" s="36"/>
      <c r="E245" s="36"/>
      <c r="F245" s="36"/>
      <c r="G245" s="222"/>
      <c r="H245" s="60"/>
    </row>
    <row r="246" spans="1:8" s="1" customFormat="1" x14ac:dyDescent="0.25">
      <c r="A246" s="27" t="s">
        <v>96</v>
      </c>
      <c r="B246" s="27" t="s">
        <v>8</v>
      </c>
      <c r="C246" s="28" t="s">
        <v>42</v>
      </c>
      <c r="D246" s="91" t="s">
        <v>846</v>
      </c>
      <c r="E246" s="91" t="s">
        <v>743</v>
      </c>
      <c r="F246" s="91" t="s">
        <v>821</v>
      </c>
      <c r="G246" s="223" t="s">
        <v>855</v>
      </c>
      <c r="H246" s="172"/>
    </row>
    <row r="247" spans="1:8" s="1" customFormat="1" x14ac:dyDescent="0.25">
      <c r="A247" s="27" t="s">
        <v>804</v>
      </c>
      <c r="B247" s="27" t="s">
        <v>805</v>
      </c>
      <c r="C247" s="27" t="s">
        <v>806</v>
      </c>
      <c r="D247" s="105" t="s">
        <v>848</v>
      </c>
      <c r="E247" s="105" t="s">
        <v>849</v>
      </c>
      <c r="F247" s="105" t="s">
        <v>850</v>
      </c>
      <c r="G247" s="224" t="s">
        <v>851</v>
      </c>
      <c r="H247" s="67"/>
    </row>
    <row r="248" spans="1:8" s="2" customFormat="1" x14ac:dyDescent="0.25">
      <c r="A248" s="34" t="s">
        <v>140</v>
      </c>
      <c r="B248" s="34" t="s">
        <v>263</v>
      </c>
      <c r="C248" s="35" t="s">
        <v>264</v>
      </c>
      <c r="D248" s="36"/>
      <c r="E248" s="36"/>
      <c r="F248" s="36"/>
      <c r="G248" s="229"/>
      <c r="H248" s="60"/>
    </row>
    <row r="249" spans="1:8" x14ac:dyDescent="0.25">
      <c r="A249" s="24" t="s">
        <v>89</v>
      </c>
      <c r="B249" s="24" t="s">
        <v>265</v>
      </c>
      <c r="C249" s="23" t="s">
        <v>266</v>
      </c>
      <c r="G249" s="229"/>
    </row>
    <row r="250" spans="1:8" x14ac:dyDescent="0.25">
      <c r="A250" s="161" t="s">
        <v>267</v>
      </c>
      <c r="B250" s="161" t="s">
        <v>259</v>
      </c>
      <c r="C250" s="160" t="s">
        <v>260</v>
      </c>
      <c r="D250" s="159">
        <v>10000</v>
      </c>
      <c r="E250" s="159">
        <v>131125</v>
      </c>
      <c r="F250" s="159">
        <v>9500000</v>
      </c>
      <c r="G250" s="226" t="s">
        <v>862</v>
      </c>
      <c r="H250" s="167"/>
    </row>
    <row r="251" spans="1:8" x14ac:dyDescent="0.25">
      <c r="A251" s="161" t="s">
        <v>140</v>
      </c>
      <c r="B251" s="161" t="s">
        <v>263</v>
      </c>
      <c r="C251" s="160" t="s">
        <v>91</v>
      </c>
      <c r="D251" s="159">
        <f>+D250</f>
        <v>10000</v>
      </c>
      <c r="E251" s="159">
        <f>+E250</f>
        <v>131125</v>
      </c>
      <c r="F251" s="159">
        <f>+F250</f>
        <v>9500000</v>
      </c>
      <c r="G251" s="226" t="s">
        <v>862</v>
      </c>
      <c r="H251" s="167"/>
    </row>
    <row r="252" spans="1:8" x14ac:dyDescent="0.25">
      <c r="G252" s="229"/>
    </row>
    <row r="253" spans="1:8" s="2" customFormat="1" x14ac:dyDescent="0.25">
      <c r="A253" s="34" t="s">
        <v>87</v>
      </c>
      <c r="B253" s="34" t="s">
        <v>268</v>
      </c>
      <c r="C253" s="35" t="s">
        <v>269</v>
      </c>
      <c r="D253" s="36"/>
      <c r="E253" s="36"/>
      <c r="F253" s="36"/>
      <c r="G253" s="229"/>
      <c r="H253" s="60"/>
    </row>
    <row r="254" spans="1:8" x14ac:dyDescent="0.25">
      <c r="A254" s="24" t="s">
        <v>89</v>
      </c>
      <c r="B254" s="24" t="s">
        <v>265</v>
      </c>
      <c r="C254" s="23" t="s">
        <v>266</v>
      </c>
      <c r="G254" s="229"/>
    </row>
    <row r="255" spans="1:8" x14ac:dyDescent="0.25">
      <c r="A255" s="161" t="s">
        <v>270</v>
      </c>
      <c r="B255" s="161" t="s">
        <v>201</v>
      </c>
      <c r="C255" s="160" t="s">
        <v>105</v>
      </c>
      <c r="D255" s="159">
        <v>370500</v>
      </c>
      <c r="E255" s="159">
        <v>390000</v>
      </c>
      <c r="F255" s="159">
        <v>390000</v>
      </c>
      <c r="G255" s="226">
        <v>11</v>
      </c>
      <c r="H255" s="167"/>
    </row>
    <row r="256" spans="1:8" x14ac:dyDescent="0.25">
      <c r="A256" s="161" t="s">
        <v>87</v>
      </c>
      <c r="B256" s="161" t="s">
        <v>268</v>
      </c>
      <c r="C256" s="160" t="s">
        <v>91</v>
      </c>
      <c r="D256" s="159">
        <f>+D255</f>
        <v>370500</v>
      </c>
      <c r="E256" s="159">
        <f>+E255</f>
        <v>390000</v>
      </c>
      <c r="F256" s="159">
        <f>+F255</f>
        <v>390000</v>
      </c>
      <c r="G256" s="226">
        <v>11</v>
      </c>
      <c r="H256" s="167"/>
    </row>
    <row r="257" spans="1:8" x14ac:dyDescent="0.25">
      <c r="G257" s="229"/>
    </row>
    <row r="258" spans="1:8" s="2" customFormat="1" x14ac:dyDescent="0.25">
      <c r="A258" s="34" t="s">
        <v>87</v>
      </c>
      <c r="B258" s="34" t="s">
        <v>271</v>
      </c>
      <c r="C258" s="35" t="s">
        <v>272</v>
      </c>
      <c r="D258" s="36"/>
      <c r="E258" s="36"/>
      <c r="F258" s="36"/>
      <c r="G258" s="229"/>
      <c r="H258" s="60"/>
    </row>
    <row r="259" spans="1:8" s="71" customFormat="1" x14ac:dyDescent="0.25">
      <c r="A259" s="24" t="s">
        <v>89</v>
      </c>
      <c r="B259" s="24" t="s">
        <v>584</v>
      </c>
      <c r="C259" s="23" t="s">
        <v>585</v>
      </c>
      <c r="D259" s="3"/>
      <c r="E259" s="3"/>
      <c r="F259" s="3"/>
      <c r="G259" s="229"/>
      <c r="H259" s="95"/>
    </row>
    <row r="260" spans="1:8" s="2" customFormat="1" x14ac:dyDescent="0.25">
      <c r="A260" s="161" t="s">
        <v>586</v>
      </c>
      <c r="B260" s="161" t="s">
        <v>201</v>
      </c>
      <c r="C260" s="160" t="s">
        <v>105</v>
      </c>
      <c r="D260" s="159">
        <v>5000</v>
      </c>
      <c r="E260" s="159">
        <v>15000</v>
      </c>
      <c r="F260" s="159">
        <v>15000</v>
      </c>
      <c r="G260" s="226">
        <v>11</v>
      </c>
      <c r="H260" s="173"/>
    </row>
    <row r="261" spans="1:8" s="2" customFormat="1" x14ac:dyDescent="0.25">
      <c r="A261" s="34"/>
      <c r="B261" s="34"/>
      <c r="C261" s="35"/>
      <c r="D261" s="36"/>
      <c r="E261" s="36"/>
      <c r="F261" s="36"/>
      <c r="G261" s="229"/>
      <c r="H261" s="60"/>
    </row>
    <row r="262" spans="1:8" x14ac:dyDescent="0.25">
      <c r="A262" s="24" t="s">
        <v>89</v>
      </c>
      <c r="B262" s="24" t="s">
        <v>265</v>
      </c>
      <c r="C262" s="23" t="s">
        <v>266</v>
      </c>
      <c r="G262" s="229"/>
    </row>
    <row r="263" spans="1:8" x14ac:dyDescent="0.25">
      <c r="A263" s="161" t="s">
        <v>273</v>
      </c>
      <c r="B263" s="161" t="s">
        <v>255</v>
      </c>
      <c r="C263" s="160" t="s">
        <v>93</v>
      </c>
      <c r="D263" s="159">
        <v>11178.69</v>
      </c>
      <c r="E263" s="159">
        <v>8526.25</v>
      </c>
      <c r="F263" s="159">
        <v>15000</v>
      </c>
      <c r="G263" s="226">
        <v>11</v>
      </c>
      <c r="H263" s="167"/>
    </row>
    <row r="264" spans="1:8" x14ac:dyDescent="0.25">
      <c r="A264" s="161" t="s">
        <v>274</v>
      </c>
      <c r="B264" s="161" t="s">
        <v>122</v>
      </c>
      <c r="C264" s="160" t="s">
        <v>94</v>
      </c>
      <c r="D264" s="159">
        <v>9375</v>
      </c>
      <c r="E264" s="159">
        <v>36774.230000000003</v>
      </c>
      <c r="F264" s="159">
        <v>46000</v>
      </c>
      <c r="G264" s="226">
        <v>11</v>
      </c>
      <c r="H264" s="167"/>
    </row>
    <row r="265" spans="1:8" x14ac:dyDescent="0.25">
      <c r="A265" s="161" t="s">
        <v>275</v>
      </c>
      <c r="B265" s="161" t="s">
        <v>124</v>
      </c>
      <c r="C265" s="160" t="s">
        <v>95</v>
      </c>
      <c r="D265" s="159">
        <v>0</v>
      </c>
      <c r="E265" s="159">
        <v>4600</v>
      </c>
      <c r="F265" s="159">
        <v>9000</v>
      </c>
      <c r="G265" s="226">
        <v>11</v>
      </c>
      <c r="H265" s="167"/>
    </row>
    <row r="266" spans="1:8" x14ac:dyDescent="0.25">
      <c r="A266" s="161" t="s">
        <v>276</v>
      </c>
      <c r="B266" s="161" t="s">
        <v>277</v>
      </c>
      <c r="C266" s="160" t="s">
        <v>306</v>
      </c>
      <c r="D266" s="159">
        <v>0</v>
      </c>
      <c r="E266" s="159">
        <v>0</v>
      </c>
      <c r="F266" s="159">
        <v>5000</v>
      </c>
      <c r="G266" s="226">
        <v>11</v>
      </c>
      <c r="H266" s="167"/>
    </row>
    <row r="267" spans="1:8" x14ac:dyDescent="0.25">
      <c r="A267" s="161" t="s">
        <v>87</v>
      </c>
      <c r="B267" s="161" t="s">
        <v>271</v>
      </c>
      <c r="C267" s="160" t="s">
        <v>91</v>
      </c>
      <c r="D267" s="159">
        <f>SUM(D263:D266)+D260</f>
        <v>25553.690000000002</v>
      </c>
      <c r="E267" s="159">
        <f>SUM(E263:E266)+E260</f>
        <v>64900.480000000003</v>
      </c>
      <c r="F267" s="159">
        <f>SUM(F263:F266)+F260</f>
        <v>90000</v>
      </c>
      <c r="G267" s="226">
        <v>11</v>
      </c>
      <c r="H267" s="167"/>
    </row>
    <row r="268" spans="1:8" x14ac:dyDescent="0.25">
      <c r="G268" s="229"/>
    </row>
    <row r="269" spans="1:8" s="1" customFormat="1" x14ac:dyDescent="0.25">
      <c r="A269" s="27" t="s">
        <v>96</v>
      </c>
      <c r="B269" s="27" t="s">
        <v>8</v>
      </c>
      <c r="C269" s="28" t="s">
        <v>42</v>
      </c>
      <c r="D269" s="91" t="s">
        <v>846</v>
      </c>
      <c r="E269" s="91" t="s">
        <v>743</v>
      </c>
      <c r="F269" s="91" t="s">
        <v>821</v>
      </c>
      <c r="G269" s="232" t="s">
        <v>847</v>
      </c>
      <c r="H269" s="172"/>
    </row>
    <row r="270" spans="1:8" s="2" customFormat="1" x14ac:dyDescent="0.25">
      <c r="A270" s="34" t="s">
        <v>87</v>
      </c>
      <c r="B270" s="34" t="s">
        <v>278</v>
      </c>
      <c r="C270" s="35" t="s">
        <v>279</v>
      </c>
      <c r="D270" s="105" t="s">
        <v>848</v>
      </c>
      <c r="E270" s="105" t="s">
        <v>849</v>
      </c>
      <c r="F270" s="105" t="s">
        <v>850</v>
      </c>
      <c r="G270" s="233" t="s">
        <v>851</v>
      </c>
      <c r="H270" s="60"/>
    </row>
    <row r="271" spans="1:8" x14ac:dyDescent="0.25">
      <c r="A271" s="24" t="s">
        <v>89</v>
      </c>
      <c r="B271" s="24" t="s">
        <v>265</v>
      </c>
      <c r="C271" s="23" t="s">
        <v>266</v>
      </c>
      <c r="G271" s="229"/>
    </row>
    <row r="272" spans="1:8" x14ac:dyDescent="0.25">
      <c r="A272" s="161" t="s">
        <v>280</v>
      </c>
      <c r="B272" s="161" t="s">
        <v>209</v>
      </c>
      <c r="C272" s="160" t="s">
        <v>210</v>
      </c>
      <c r="D272" s="159">
        <v>1657016.95</v>
      </c>
      <c r="E272" s="159">
        <v>1838994</v>
      </c>
      <c r="F272" s="159">
        <v>1832280</v>
      </c>
      <c r="G272" s="226" t="s">
        <v>863</v>
      </c>
      <c r="H272" s="167"/>
    </row>
    <row r="273" spans="1:8" x14ac:dyDescent="0.25">
      <c r="A273" s="161" t="s">
        <v>281</v>
      </c>
      <c r="B273" s="161" t="s">
        <v>250</v>
      </c>
      <c r="C273" s="160" t="s">
        <v>251</v>
      </c>
      <c r="D273" s="159">
        <v>85128.17</v>
      </c>
      <c r="E273" s="159">
        <v>54000</v>
      </c>
      <c r="F273" s="159">
        <v>54000</v>
      </c>
      <c r="G273" s="226">
        <v>54</v>
      </c>
      <c r="H273" s="167"/>
    </row>
    <row r="274" spans="1:8" x14ac:dyDescent="0.25">
      <c r="A274" s="161" t="s">
        <v>282</v>
      </c>
      <c r="B274" s="161" t="s">
        <v>212</v>
      </c>
      <c r="C274" s="160" t="s">
        <v>213</v>
      </c>
      <c r="D274" s="159">
        <v>398238.47</v>
      </c>
      <c r="E274" s="159">
        <v>444603</v>
      </c>
      <c r="F274" s="159">
        <v>443440</v>
      </c>
      <c r="G274" s="226" t="s">
        <v>863</v>
      </c>
      <c r="H274" s="167"/>
    </row>
    <row r="275" spans="1:8" x14ac:dyDescent="0.25">
      <c r="A275" s="161" t="s">
        <v>283</v>
      </c>
      <c r="B275" s="161" t="s">
        <v>215</v>
      </c>
      <c r="C275" s="160" t="s">
        <v>216</v>
      </c>
      <c r="D275" s="159">
        <v>51169.99</v>
      </c>
      <c r="E275" s="159">
        <v>65906</v>
      </c>
      <c r="F275" s="159">
        <v>57810</v>
      </c>
      <c r="G275" s="226" t="s">
        <v>864</v>
      </c>
      <c r="H275" s="167"/>
    </row>
    <row r="276" spans="1:8" x14ac:dyDescent="0.25">
      <c r="A276" s="161" t="s">
        <v>284</v>
      </c>
      <c r="B276" s="161" t="s">
        <v>255</v>
      </c>
      <c r="C276" s="160" t="s">
        <v>93</v>
      </c>
      <c r="D276" s="159">
        <v>164635.76</v>
      </c>
      <c r="E276" s="159">
        <v>231029</v>
      </c>
      <c r="F276" s="159">
        <v>341970</v>
      </c>
      <c r="G276" s="226" t="s">
        <v>865</v>
      </c>
      <c r="H276" s="167"/>
    </row>
    <row r="277" spans="1:8" x14ac:dyDescent="0.25">
      <c r="A277" s="161" t="s">
        <v>285</v>
      </c>
      <c r="B277" s="161" t="s">
        <v>122</v>
      </c>
      <c r="C277" s="160" t="s">
        <v>94</v>
      </c>
      <c r="D277" s="159">
        <v>167891.20000000001</v>
      </c>
      <c r="E277" s="159">
        <v>166585</v>
      </c>
      <c r="F277" s="159">
        <v>257620</v>
      </c>
      <c r="G277" s="226" t="s">
        <v>866</v>
      </c>
      <c r="H277" s="167"/>
    </row>
    <row r="278" spans="1:8" x14ac:dyDescent="0.25">
      <c r="A278" s="161" t="s">
        <v>286</v>
      </c>
      <c r="B278" s="161" t="s">
        <v>124</v>
      </c>
      <c r="C278" s="160" t="s">
        <v>95</v>
      </c>
      <c r="D278" s="159">
        <v>45367.45</v>
      </c>
      <c r="E278" s="159">
        <v>42941</v>
      </c>
      <c r="F278" s="159">
        <v>44230</v>
      </c>
      <c r="G278" s="226" t="s">
        <v>866</v>
      </c>
      <c r="H278" s="167"/>
    </row>
    <row r="279" spans="1:8" x14ac:dyDescent="0.25">
      <c r="A279" s="161" t="s">
        <v>561</v>
      </c>
      <c r="B279" s="161" t="s">
        <v>401</v>
      </c>
      <c r="C279" s="160" t="s">
        <v>402</v>
      </c>
      <c r="D279" s="159">
        <v>728.14</v>
      </c>
      <c r="E279" s="159"/>
      <c r="F279" s="159"/>
      <c r="G279" s="226">
        <v>11</v>
      </c>
      <c r="H279" s="167"/>
    </row>
    <row r="280" spans="1:8" x14ac:dyDescent="0.25">
      <c r="A280" s="161" t="s">
        <v>287</v>
      </c>
      <c r="B280" s="161" t="s">
        <v>288</v>
      </c>
      <c r="C280" s="160" t="s">
        <v>289</v>
      </c>
      <c r="D280" s="159">
        <v>4525.6400000000003</v>
      </c>
      <c r="E280" s="159">
        <v>4112</v>
      </c>
      <c r="F280" s="159">
        <v>4230</v>
      </c>
      <c r="G280" s="226" t="s">
        <v>866</v>
      </c>
      <c r="H280" s="167"/>
    </row>
    <row r="281" spans="1:8" x14ac:dyDescent="0.25">
      <c r="A281" s="161" t="s">
        <v>554</v>
      </c>
      <c r="B281" s="161" t="s">
        <v>259</v>
      </c>
      <c r="C281" s="160" t="s">
        <v>260</v>
      </c>
      <c r="D281" s="159">
        <v>0</v>
      </c>
      <c r="E281" s="159"/>
      <c r="F281" s="159"/>
      <c r="G281" s="226">
        <v>11</v>
      </c>
      <c r="H281" s="167"/>
    </row>
    <row r="282" spans="1:8" x14ac:dyDescent="0.25">
      <c r="A282" s="161" t="s">
        <v>555</v>
      </c>
      <c r="B282" s="161" t="s">
        <v>277</v>
      </c>
      <c r="C282" s="160" t="s">
        <v>306</v>
      </c>
      <c r="D282" s="159">
        <v>64760</v>
      </c>
      <c r="E282" s="159">
        <v>4740</v>
      </c>
      <c r="F282" s="159">
        <v>24800</v>
      </c>
      <c r="G282" s="226" t="s">
        <v>866</v>
      </c>
      <c r="H282" s="167"/>
    </row>
    <row r="283" spans="1:8" x14ac:dyDescent="0.25">
      <c r="A283" s="161" t="s">
        <v>556</v>
      </c>
      <c r="B283" s="161" t="s">
        <v>557</v>
      </c>
      <c r="C283" s="160" t="s">
        <v>558</v>
      </c>
      <c r="D283" s="159">
        <v>120000</v>
      </c>
      <c r="E283" s="159"/>
      <c r="F283" s="159"/>
      <c r="G283" s="226">
        <v>11</v>
      </c>
      <c r="H283" s="167"/>
    </row>
    <row r="284" spans="1:8" x14ac:dyDescent="0.25">
      <c r="A284" s="161" t="s">
        <v>559</v>
      </c>
      <c r="B284" s="161" t="s">
        <v>560</v>
      </c>
      <c r="C284" s="160" t="s">
        <v>405</v>
      </c>
      <c r="D284" s="159">
        <v>14395.1</v>
      </c>
      <c r="E284" s="159"/>
      <c r="F284" s="159"/>
      <c r="G284" s="226">
        <v>11</v>
      </c>
      <c r="H284" s="167"/>
    </row>
    <row r="285" spans="1:8" x14ac:dyDescent="0.25">
      <c r="A285" s="161" t="s">
        <v>766</v>
      </c>
      <c r="B285" s="161" t="s">
        <v>277</v>
      </c>
      <c r="C285" s="160" t="s">
        <v>306</v>
      </c>
      <c r="D285" s="159"/>
      <c r="E285" s="159"/>
      <c r="F285" s="159"/>
      <c r="G285" s="226">
        <v>11</v>
      </c>
      <c r="H285" s="167"/>
    </row>
    <row r="286" spans="1:8" x14ac:dyDescent="0.25">
      <c r="A286" s="161" t="s">
        <v>767</v>
      </c>
      <c r="B286" s="161" t="s">
        <v>311</v>
      </c>
      <c r="C286" s="160" t="s">
        <v>312</v>
      </c>
      <c r="D286" s="159"/>
      <c r="E286" s="159"/>
      <c r="F286" s="159"/>
      <c r="G286" s="226">
        <v>11</v>
      </c>
      <c r="H286" s="167"/>
    </row>
    <row r="287" spans="1:8" x14ac:dyDescent="0.25">
      <c r="A287" s="161" t="s">
        <v>87</v>
      </c>
      <c r="B287" s="161" t="s">
        <v>278</v>
      </c>
      <c r="C287" s="160" t="s">
        <v>91</v>
      </c>
      <c r="D287" s="159">
        <f>SUM(D272:D286)</f>
        <v>2773856.8700000006</v>
      </c>
      <c r="E287" s="159">
        <f>SUM(E272:E286)</f>
        <v>2852910</v>
      </c>
      <c r="F287" s="159">
        <f>SUM(F272:F286)</f>
        <v>3060380</v>
      </c>
      <c r="G287" s="229"/>
      <c r="H287" s="167"/>
    </row>
    <row r="288" spans="1:8" x14ac:dyDescent="0.25">
      <c r="G288" s="229"/>
    </row>
    <row r="289" spans="1:8" s="1" customFormat="1" x14ac:dyDescent="0.25">
      <c r="A289" s="27" t="s">
        <v>96</v>
      </c>
      <c r="B289" s="27" t="s">
        <v>8</v>
      </c>
      <c r="C289" s="28" t="s">
        <v>42</v>
      </c>
      <c r="D289" s="91" t="s">
        <v>846</v>
      </c>
      <c r="E289" s="91" t="s">
        <v>743</v>
      </c>
      <c r="F289" s="91" t="s">
        <v>821</v>
      </c>
      <c r="G289" s="232" t="s">
        <v>847</v>
      </c>
      <c r="H289" s="172"/>
    </row>
    <row r="290" spans="1:8" x14ac:dyDescent="0.25">
      <c r="A290" s="27" t="s">
        <v>804</v>
      </c>
      <c r="B290" s="27" t="s">
        <v>805</v>
      </c>
      <c r="C290" s="27" t="s">
        <v>806</v>
      </c>
      <c r="D290" s="105" t="s">
        <v>848</v>
      </c>
      <c r="E290" s="105" t="s">
        <v>849</v>
      </c>
      <c r="F290" s="105" t="s">
        <v>850</v>
      </c>
      <c r="G290" s="233" t="s">
        <v>851</v>
      </c>
    </row>
    <row r="291" spans="1:8" s="2" customFormat="1" x14ac:dyDescent="0.25">
      <c r="A291" s="34" t="s">
        <v>87</v>
      </c>
      <c r="B291" s="34" t="s">
        <v>290</v>
      </c>
      <c r="C291" s="35" t="s">
        <v>291</v>
      </c>
      <c r="D291" s="36"/>
      <c r="E291" s="36"/>
      <c r="F291" s="36"/>
      <c r="G291" s="229"/>
      <c r="H291" s="61"/>
    </row>
    <row r="292" spans="1:8" x14ac:dyDescent="0.25">
      <c r="A292" s="24" t="s">
        <v>89</v>
      </c>
      <c r="B292" s="24" t="s">
        <v>265</v>
      </c>
      <c r="C292" s="23" t="s">
        <v>266</v>
      </c>
      <c r="G292" s="229"/>
    </row>
    <row r="293" spans="1:8" x14ac:dyDescent="0.25">
      <c r="A293" s="161" t="s">
        <v>292</v>
      </c>
      <c r="B293" s="161" t="s">
        <v>201</v>
      </c>
      <c r="C293" s="160" t="s">
        <v>105</v>
      </c>
      <c r="D293" s="159">
        <v>70000</v>
      </c>
      <c r="E293" s="159">
        <v>20000</v>
      </c>
      <c r="F293" s="159">
        <v>70000</v>
      </c>
      <c r="G293" s="226">
        <v>11</v>
      </c>
      <c r="H293" s="167"/>
    </row>
    <row r="294" spans="1:8" x14ac:dyDescent="0.25">
      <c r="A294" s="161" t="s">
        <v>87</v>
      </c>
      <c r="B294" s="161" t="s">
        <v>290</v>
      </c>
      <c r="C294" s="160" t="s">
        <v>91</v>
      </c>
      <c r="D294" s="159">
        <f>+D293</f>
        <v>70000</v>
      </c>
      <c r="E294" s="159">
        <f>+E293</f>
        <v>20000</v>
      </c>
      <c r="F294" s="159">
        <f>+F293</f>
        <v>70000</v>
      </c>
      <c r="G294" s="226">
        <v>11</v>
      </c>
      <c r="H294" s="167"/>
    </row>
    <row r="295" spans="1:8" x14ac:dyDescent="0.25">
      <c r="G295" s="229"/>
      <c r="H295" s="167"/>
    </row>
    <row r="296" spans="1:8" ht="15.75" thickBot="1" x14ac:dyDescent="0.3">
      <c r="A296" s="48" t="s">
        <v>82</v>
      </c>
      <c r="B296" s="48" t="s">
        <v>261</v>
      </c>
      <c r="C296" s="49" t="s">
        <v>262</v>
      </c>
      <c r="D296" s="164">
        <f>+D251+D256+D267+D294+D287</f>
        <v>3249910.5600000005</v>
      </c>
      <c r="E296" s="164">
        <f>+E251+E256+E267+E294+E287</f>
        <v>3458935.48</v>
      </c>
      <c r="F296" s="164">
        <f>+F251+F256+F267+F294+F287</f>
        <v>13110380</v>
      </c>
      <c r="G296" s="229"/>
      <c r="H296" s="103"/>
    </row>
    <row r="297" spans="1:8" ht="15.75" thickTop="1" x14ac:dyDescent="0.25">
      <c r="A297" s="34"/>
      <c r="B297" s="34"/>
      <c r="C297" s="35"/>
      <c r="D297" s="36"/>
      <c r="E297" s="36"/>
      <c r="F297" s="36"/>
      <c r="G297" s="229"/>
    </row>
    <row r="298" spans="1:8" ht="15.75" thickBot="1" x14ac:dyDescent="0.3">
      <c r="G298" s="229"/>
    </row>
    <row r="299" spans="1:8" ht="15.75" thickBot="1" x14ac:dyDescent="0.3">
      <c r="A299" s="43" t="s">
        <v>82</v>
      </c>
      <c r="B299" s="44" t="s">
        <v>293</v>
      </c>
      <c r="C299" s="50" t="s">
        <v>294</v>
      </c>
      <c r="G299" s="229"/>
    </row>
    <row r="300" spans="1:8" x14ac:dyDescent="0.25">
      <c r="G300" s="229"/>
    </row>
    <row r="301" spans="1:8" s="2" customFormat="1" x14ac:dyDescent="0.25">
      <c r="A301" s="34" t="s">
        <v>140</v>
      </c>
      <c r="B301" s="34" t="s">
        <v>295</v>
      </c>
      <c r="C301" s="35" t="s">
        <v>296</v>
      </c>
      <c r="D301" s="36"/>
      <c r="E301" s="36"/>
      <c r="F301" s="36"/>
      <c r="G301" s="229"/>
      <c r="H301" s="60"/>
    </row>
    <row r="302" spans="1:8" x14ac:dyDescent="0.25">
      <c r="A302" s="24" t="s">
        <v>89</v>
      </c>
      <c r="B302" s="24" t="s">
        <v>297</v>
      </c>
      <c r="C302" s="23" t="s">
        <v>298</v>
      </c>
      <c r="G302" s="229"/>
    </row>
    <row r="303" spans="1:8" x14ac:dyDescent="0.25">
      <c r="A303" s="161" t="s">
        <v>299</v>
      </c>
      <c r="B303" s="161" t="s">
        <v>201</v>
      </c>
      <c r="C303" s="160" t="s">
        <v>105</v>
      </c>
      <c r="D303" s="159">
        <v>113112.5</v>
      </c>
      <c r="E303" s="159">
        <v>166000</v>
      </c>
      <c r="F303" s="159">
        <v>170000</v>
      </c>
      <c r="G303" s="226">
        <v>11</v>
      </c>
      <c r="H303" s="167"/>
    </row>
    <row r="304" spans="1:8" x14ac:dyDescent="0.25">
      <c r="A304" s="161" t="s">
        <v>140</v>
      </c>
      <c r="B304" s="161" t="s">
        <v>300</v>
      </c>
      <c r="C304" s="160" t="s">
        <v>91</v>
      </c>
      <c r="D304" s="159">
        <f>+D303</f>
        <v>113112.5</v>
      </c>
      <c r="E304" s="159">
        <f>+E303</f>
        <v>166000</v>
      </c>
      <c r="F304" s="159">
        <f>+F303</f>
        <v>170000</v>
      </c>
      <c r="G304" s="226">
        <v>11</v>
      </c>
      <c r="H304" s="167"/>
    </row>
    <row r="305" spans="1:8" x14ac:dyDescent="0.25">
      <c r="G305" s="229"/>
    </row>
    <row r="306" spans="1:8" s="2" customFormat="1" x14ac:dyDescent="0.25">
      <c r="A306" s="34" t="s">
        <v>140</v>
      </c>
      <c r="B306" s="34" t="s">
        <v>301</v>
      </c>
      <c r="C306" s="35" t="s">
        <v>302</v>
      </c>
      <c r="D306" s="36"/>
      <c r="E306" s="36"/>
      <c r="F306" s="36"/>
      <c r="G306" s="229"/>
      <c r="H306" s="60"/>
    </row>
    <row r="307" spans="1:8" x14ac:dyDescent="0.25">
      <c r="A307" s="24" t="s">
        <v>89</v>
      </c>
      <c r="B307" s="24" t="s">
        <v>303</v>
      </c>
      <c r="C307" s="23" t="s">
        <v>304</v>
      </c>
      <c r="G307" s="229"/>
    </row>
    <row r="308" spans="1:8" x14ac:dyDescent="0.25">
      <c r="A308" s="161" t="s">
        <v>305</v>
      </c>
      <c r="B308" s="161" t="s">
        <v>277</v>
      </c>
      <c r="C308" s="160" t="s">
        <v>306</v>
      </c>
      <c r="D308" s="159">
        <v>0</v>
      </c>
      <c r="E308" s="159">
        <v>15402</v>
      </c>
      <c r="F308" s="159">
        <v>17000</v>
      </c>
      <c r="G308" s="226" t="s">
        <v>867</v>
      </c>
      <c r="H308" s="167"/>
    </row>
    <row r="309" spans="1:8" x14ac:dyDescent="0.25">
      <c r="A309" s="161" t="s">
        <v>307</v>
      </c>
      <c r="B309" s="161" t="s">
        <v>308</v>
      </c>
      <c r="C309" s="160" t="s">
        <v>309</v>
      </c>
      <c r="D309" s="159">
        <v>139619.79</v>
      </c>
      <c r="E309" s="159">
        <v>113928</v>
      </c>
      <c r="F309" s="159">
        <v>133400</v>
      </c>
      <c r="G309" s="226" t="s">
        <v>868</v>
      </c>
      <c r="H309" s="167"/>
    </row>
    <row r="310" spans="1:8" x14ac:dyDescent="0.25">
      <c r="A310" s="161" t="s">
        <v>310</v>
      </c>
      <c r="B310" s="161" t="s">
        <v>311</v>
      </c>
      <c r="C310" s="160" t="s">
        <v>312</v>
      </c>
      <c r="D310" s="159">
        <v>6257.43</v>
      </c>
      <c r="E310" s="159">
        <v>6644</v>
      </c>
      <c r="F310" s="159">
        <v>7200</v>
      </c>
      <c r="G310" s="226" t="s">
        <v>867</v>
      </c>
      <c r="H310" s="167"/>
    </row>
    <row r="311" spans="1:8" x14ac:dyDescent="0.25">
      <c r="A311" s="161" t="s">
        <v>140</v>
      </c>
      <c r="B311" s="161" t="s">
        <v>301</v>
      </c>
      <c r="C311" s="160" t="s">
        <v>91</v>
      </c>
      <c r="D311" s="159">
        <f>SUM(D308:D310)</f>
        <v>145877.22</v>
      </c>
      <c r="E311" s="159">
        <f>SUM(E308:E310)</f>
        <v>135974</v>
      </c>
      <c r="F311" s="159">
        <f>SUM(F308:F310)</f>
        <v>157600</v>
      </c>
      <c r="G311" s="226">
        <v>11</v>
      </c>
      <c r="H311" s="167"/>
    </row>
    <row r="312" spans="1:8" x14ac:dyDescent="0.25">
      <c r="G312" s="229"/>
    </row>
    <row r="313" spans="1:8" s="2" customFormat="1" x14ac:dyDescent="0.25">
      <c r="A313" s="34" t="s">
        <v>87</v>
      </c>
      <c r="B313" s="34" t="s">
        <v>313</v>
      </c>
      <c r="C313" s="35" t="s">
        <v>314</v>
      </c>
      <c r="D313" s="36"/>
      <c r="E313" s="36"/>
      <c r="F313" s="36"/>
      <c r="G313" s="229"/>
      <c r="H313" s="60"/>
    </row>
    <row r="314" spans="1:8" x14ac:dyDescent="0.25">
      <c r="A314" s="24" t="s">
        <v>89</v>
      </c>
      <c r="B314" s="24" t="s">
        <v>303</v>
      </c>
      <c r="C314" s="23" t="s">
        <v>304</v>
      </c>
      <c r="G314" s="229"/>
    </row>
    <row r="315" spans="1:8" x14ac:dyDescent="0.25">
      <c r="A315" s="161" t="s">
        <v>315</v>
      </c>
      <c r="B315" s="161" t="s">
        <v>124</v>
      </c>
      <c r="C315" s="160" t="s">
        <v>95</v>
      </c>
      <c r="D315" s="159">
        <v>212329.99</v>
      </c>
      <c r="E315" s="159">
        <v>258117.23</v>
      </c>
      <c r="F315" s="159">
        <v>325000</v>
      </c>
      <c r="G315" s="226">
        <v>11</v>
      </c>
      <c r="H315" s="167"/>
    </row>
    <row r="316" spans="1:8" x14ac:dyDescent="0.25">
      <c r="A316" s="161" t="s">
        <v>87</v>
      </c>
      <c r="B316" s="161" t="s">
        <v>313</v>
      </c>
      <c r="C316" s="160" t="s">
        <v>91</v>
      </c>
      <c r="D316" s="159">
        <f>+D315</f>
        <v>212329.99</v>
      </c>
      <c r="E316" s="159">
        <f>+E315</f>
        <v>258117.23</v>
      </c>
      <c r="F316" s="159">
        <f>+F315</f>
        <v>325000</v>
      </c>
      <c r="G316" s="226">
        <v>11</v>
      </c>
      <c r="H316" s="167"/>
    </row>
    <row r="317" spans="1:8" x14ac:dyDescent="0.25">
      <c r="G317" s="229"/>
    </row>
    <row r="318" spans="1:8" s="2" customFormat="1" x14ac:dyDescent="0.25">
      <c r="A318" s="34" t="s">
        <v>87</v>
      </c>
      <c r="B318" s="34" t="s">
        <v>316</v>
      </c>
      <c r="C318" s="35" t="s">
        <v>317</v>
      </c>
      <c r="D318" s="36"/>
      <c r="E318" s="36"/>
      <c r="F318" s="36"/>
      <c r="G318" s="229"/>
      <c r="H318" s="60"/>
    </row>
    <row r="319" spans="1:8" x14ac:dyDescent="0.25">
      <c r="A319" s="24" t="s">
        <v>89</v>
      </c>
      <c r="B319" s="24" t="s">
        <v>318</v>
      </c>
      <c r="C319" s="23" t="s">
        <v>319</v>
      </c>
      <c r="G319" s="229"/>
    </row>
    <row r="320" spans="1:8" x14ac:dyDescent="0.25">
      <c r="A320" s="161" t="s">
        <v>768</v>
      </c>
      <c r="B320" s="161" t="s">
        <v>201</v>
      </c>
      <c r="C320" s="160" t="s">
        <v>105</v>
      </c>
      <c r="D320" s="159">
        <v>161500</v>
      </c>
      <c r="E320" s="159">
        <v>170000</v>
      </c>
      <c r="F320" s="159">
        <v>320000</v>
      </c>
      <c r="G320" s="226">
        <v>11</v>
      </c>
      <c r="H320" s="167"/>
    </row>
    <row r="321" spans="1:8" x14ac:dyDescent="0.25">
      <c r="A321" s="161" t="s">
        <v>87</v>
      </c>
      <c r="B321" s="161" t="s">
        <v>316</v>
      </c>
      <c r="C321" s="160" t="s">
        <v>91</v>
      </c>
      <c r="D321" s="159">
        <f>+D320</f>
        <v>161500</v>
      </c>
      <c r="E321" s="159">
        <f>+E320</f>
        <v>170000</v>
      </c>
      <c r="F321" s="159">
        <f>+F320</f>
        <v>320000</v>
      </c>
      <c r="G321" s="226">
        <v>11</v>
      </c>
      <c r="H321" s="167"/>
    </row>
    <row r="322" spans="1:8" s="1" customFormat="1" x14ac:dyDescent="0.25">
      <c r="A322" s="27" t="s">
        <v>96</v>
      </c>
      <c r="B322" s="27" t="s">
        <v>8</v>
      </c>
      <c r="C322" s="28" t="s">
        <v>42</v>
      </c>
      <c r="D322" s="91" t="s">
        <v>846</v>
      </c>
      <c r="E322" s="91" t="s">
        <v>743</v>
      </c>
      <c r="F322" s="91" t="s">
        <v>821</v>
      </c>
      <c r="G322" s="223" t="s">
        <v>847</v>
      </c>
      <c r="H322" s="172"/>
    </row>
    <row r="323" spans="1:8" x14ac:dyDescent="0.25">
      <c r="G323" s="224" t="s">
        <v>851</v>
      </c>
    </row>
    <row r="324" spans="1:8" x14ac:dyDescent="0.25">
      <c r="G324" s="222"/>
    </row>
    <row r="325" spans="1:8" s="2" customFormat="1" x14ac:dyDescent="0.25">
      <c r="A325" s="34" t="s">
        <v>87</v>
      </c>
      <c r="B325" s="34" t="s">
        <v>321</v>
      </c>
      <c r="C325" s="35" t="s">
        <v>322</v>
      </c>
      <c r="D325" s="36"/>
      <c r="E325" s="36"/>
      <c r="F325" s="36"/>
      <c r="G325" s="222"/>
      <c r="H325" s="60"/>
    </row>
    <row r="326" spans="1:8" x14ac:dyDescent="0.25">
      <c r="A326" s="24" t="s">
        <v>89</v>
      </c>
      <c r="B326" s="24" t="s">
        <v>303</v>
      </c>
      <c r="C326" s="23" t="s">
        <v>304</v>
      </c>
      <c r="G326" s="222"/>
    </row>
    <row r="327" spans="1:8" x14ac:dyDescent="0.25">
      <c r="A327" s="161" t="s">
        <v>323</v>
      </c>
      <c r="B327" s="161" t="s">
        <v>209</v>
      </c>
      <c r="C327" s="160" t="s">
        <v>210</v>
      </c>
      <c r="D327" s="159">
        <v>198368.35</v>
      </c>
      <c r="E327" s="159">
        <v>220219</v>
      </c>
      <c r="F327" s="159">
        <v>220300</v>
      </c>
      <c r="G327" s="226">
        <v>11</v>
      </c>
      <c r="H327" s="167"/>
    </row>
    <row r="328" spans="1:8" x14ac:dyDescent="0.25">
      <c r="A328" s="161" t="s">
        <v>324</v>
      </c>
      <c r="B328" s="161" t="s">
        <v>250</v>
      </c>
      <c r="C328" s="160" t="s">
        <v>251</v>
      </c>
      <c r="D328" s="159">
        <v>6800</v>
      </c>
      <c r="E328" s="159">
        <v>10800</v>
      </c>
      <c r="F328" s="159">
        <v>10800</v>
      </c>
      <c r="G328" s="226">
        <v>11</v>
      </c>
      <c r="H328" s="167"/>
    </row>
    <row r="329" spans="1:8" x14ac:dyDescent="0.25">
      <c r="A329" s="161" t="s">
        <v>325</v>
      </c>
      <c r="B329" s="161" t="s">
        <v>212</v>
      </c>
      <c r="C329" s="160" t="s">
        <v>213</v>
      </c>
      <c r="D329" s="159">
        <v>34119.379999999997</v>
      </c>
      <c r="E329" s="159">
        <v>37878</v>
      </c>
      <c r="F329" s="159">
        <v>36400</v>
      </c>
      <c r="G329" s="226">
        <v>11</v>
      </c>
      <c r="H329" s="167"/>
    </row>
    <row r="330" spans="1:8" x14ac:dyDescent="0.25">
      <c r="A330" s="161" t="s">
        <v>326</v>
      </c>
      <c r="B330" s="161" t="s">
        <v>215</v>
      </c>
      <c r="C330" s="160" t="s">
        <v>216</v>
      </c>
      <c r="D330" s="159">
        <v>18891.55</v>
      </c>
      <c r="E330" s="159">
        <v>22004</v>
      </c>
      <c r="F330" s="159">
        <v>23100</v>
      </c>
      <c r="G330" s="226">
        <v>11</v>
      </c>
      <c r="H330" s="167"/>
    </row>
    <row r="331" spans="1:8" x14ac:dyDescent="0.25">
      <c r="A331" s="161" t="s">
        <v>327</v>
      </c>
      <c r="B331" s="161" t="s">
        <v>255</v>
      </c>
      <c r="C331" s="160" t="s">
        <v>93</v>
      </c>
      <c r="D331" s="159">
        <v>36749.629999999997</v>
      </c>
      <c r="E331" s="159">
        <v>37002</v>
      </c>
      <c r="F331" s="159">
        <v>43600</v>
      </c>
      <c r="G331" s="226" t="s">
        <v>869</v>
      </c>
      <c r="H331" s="167"/>
    </row>
    <row r="332" spans="1:8" x14ac:dyDescent="0.25">
      <c r="A332" s="161" t="s">
        <v>328</v>
      </c>
      <c r="B332" s="161" t="s">
        <v>122</v>
      </c>
      <c r="C332" s="160" t="s">
        <v>94</v>
      </c>
      <c r="D332" s="159">
        <v>129909.83</v>
      </c>
      <c r="E332" s="159">
        <v>105622</v>
      </c>
      <c r="F332" s="159">
        <v>107700</v>
      </c>
      <c r="G332" s="226" t="s">
        <v>869</v>
      </c>
      <c r="H332" s="167"/>
    </row>
    <row r="333" spans="1:8" x14ac:dyDescent="0.25">
      <c r="A333" s="161" t="s">
        <v>562</v>
      </c>
      <c r="B333" s="161" t="s">
        <v>332</v>
      </c>
      <c r="C333" s="160" t="s">
        <v>393</v>
      </c>
      <c r="D333" s="159">
        <v>10186.65</v>
      </c>
      <c r="E333" s="159">
        <v>4280</v>
      </c>
      <c r="F333" s="159">
        <v>10900</v>
      </c>
      <c r="G333" s="226" t="s">
        <v>869</v>
      </c>
      <c r="H333" s="167"/>
    </row>
    <row r="334" spans="1:8" x14ac:dyDescent="0.25">
      <c r="A334" s="161" t="s">
        <v>329</v>
      </c>
      <c r="B334" s="161" t="s">
        <v>124</v>
      </c>
      <c r="C334" s="160" t="s">
        <v>95</v>
      </c>
      <c r="D334" s="159">
        <v>23920.58</v>
      </c>
      <c r="E334" s="159">
        <v>21597</v>
      </c>
      <c r="F334" s="159">
        <v>21500</v>
      </c>
      <c r="G334" s="226" t="s">
        <v>859</v>
      </c>
      <c r="H334" s="167"/>
    </row>
    <row r="335" spans="1:8" x14ac:dyDescent="0.25">
      <c r="A335" s="161" t="s">
        <v>330</v>
      </c>
      <c r="B335" s="161" t="s">
        <v>288</v>
      </c>
      <c r="C335" s="160" t="s">
        <v>320</v>
      </c>
      <c r="D335" s="159">
        <v>2746.03</v>
      </c>
      <c r="E335" s="159">
        <v>2873</v>
      </c>
      <c r="F335" s="159">
        <v>2600</v>
      </c>
      <c r="G335" s="226">
        <v>11</v>
      </c>
      <c r="H335" s="167"/>
    </row>
    <row r="336" spans="1:8" x14ac:dyDescent="0.25">
      <c r="A336" s="161" t="s">
        <v>331</v>
      </c>
      <c r="B336" s="161" t="s">
        <v>201</v>
      </c>
      <c r="C336" s="160" t="s">
        <v>105</v>
      </c>
      <c r="D336" s="159">
        <v>0</v>
      </c>
      <c r="E336" s="159">
        <v>882</v>
      </c>
      <c r="F336" s="159">
        <v>1000</v>
      </c>
      <c r="G336" s="226">
        <v>43</v>
      </c>
      <c r="H336" s="167"/>
    </row>
    <row r="337" spans="1:8" x14ac:dyDescent="0.25">
      <c r="A337" s="161" t="s">
        <v>87</v>
      </c>
      <c r="B337" s="161" t="s">
        <v>321</v>
      </c>
      <c r="C337" s="160" t="s">
        <v>91</v>
      </c>
      <c r="D337" s="159">
        <f>SUM(D327:D336)</f>
        <v>461692.00000000006</v>
      </c>
      <c r="E337" s="159">
        <f>SUM(E327:E336)</f>
        <v>463157</v>
      </c>
      <c r="F337" s="159">
        <f>SUM(F327:F336)</f>
        <v>477900</v>
      </c>
      <c r="G337" s="226"/>
      <c r="H337" s="167"/>
    </row>
    <row r="338" spans="1:8" s="1" customFormat="1" x14ac:dyDescent="0.25">
      <c r="A338" s="27" t="s">
        <v>96</v>
      </c>
      <c r="B338" s="27" t="s">
        <v>8</v>
      </c>
      <c r="C338" s="28" t="s">
        <v>42</v>
      </c>
      <c r="D338" s="91" t="s">
        <v>846</v>
      </c>
      <c r="E338" s="91" t="s">
        <v>743</v>
      </c>
      <c r="F338" s="91" t="s">
        <v>870</v>
      </c>
      <c r="G338" s="232" t="s">
        <v>847</v>
      </c>
      <c r="H338" s="172"/>
    </row>
    <row r="339" spans="1:8" x14ac:dyDescent="0.25">
      <c r="A339" s="27" t="s">
        <v>804</v>
      </c>
      <c r="B339" s="27" t="s">
        <v>805</v>
      </c>
      <c r="C339" s="27" t="s">
        <v>806</v>
      </c>
      <c r="D339" s="105" t="s">
        <v>848</v>
      </c>
      <c r="E339" s="105" t="s">
        <v>849</v>
      </c>
      <c r="F339" s="105" t="s">
        <v>850</v>
      </c>
      <c r="G339" s="233" t="s">
        <v>851</v>
      </c>
    </row>
    <row r="340" spans="1:8" x14ac:dyDescent="0.25">
      <c r="G340" s="222"/>
    </row>
    <row r="341" spans="1:8" s="2" customFormat="1" x14ac:dyDescent="0.25">
      <c r="A341" s="34" t="s">
        <v>87</v>
      </c>
      <c r="B341" s="34" t="s">
        <v>333</v>
      </c>
      <c r="C341" s="35" t="s">
        <v>334</v>
      </c>
      <c r="D341" s="36"/>
      <c r="E341" s="36"/>
      <c r="F341" s="36"/>
      <c r="G341" s="222"/>
      <c r="H341" s="60"/>
    </row>
    <row r="342" spans="1:8" x14ac:dyDescent="0.25">
      <c r="A342" s="24" t="s">
        <v>89</v>
      </c>
      <c r="B342" s="24" t="s">
        <v>303</v>
      </c>
      <c r="C342" s="23" t="s">
        <v>335</v>
      </c>
      <c r="G342" s="222"/>
    </row>
    <row r="343" spans="1:8" x14ac:dyDescent="0.25">
      <c r="A343" s="161" t="s">
        <v>563</v>
      </c>
      <c r="B343" s="161" t="s">
        <v>259</v>
      </c>
      <c r="C343" s="160" t="s">
        <v>564</v>
      </c>
      <c r="D343" s="159">
        <v>68706.25</v>
      </c>
      <c r="E343" s="159">
        <v>0</v>
      </c>
      <c r="F343" s="159">
        <v>0</v>
      </c>
      <c r="G343" s="226">
        <v>11</v>
      </c>
      <c r="H343" s="167"/>
    </row>
    <row r="344" spans="1:8" x14ac:dyDescent="0.25">
      <c r="A344" s="161" t="s">
        <v>336</v>
      </c>
      <c r="B344" s="161" t="s">
        <v>277</v>
      </c>
      <c r="C344" s="160" t="s">
        <v>306</v>
      </c>
      <c r="D344" s="159">
        <v>79845.66</v>
      </c>
      <c r="E344" s="159">
        <v>68918</v>
      </c>
      <c r="F344" s="159">
        <v>8000</v>
      </c>
      <c r="G344" s="226">
        <v>11</v>
      </c>
      <c r="H344" s="167"/>
    </row>
    <row r="345" spans="1:8" x14ac:dyDescent="0.25">
      <c r="A345" s="161" t="s">
        <v>87</v>
      </c>
      <c r="B345" s="161" t="s">
        <v>333</v>
      </c>
      <c r="C345" s="160" t="s">
        <v>91</v>
      </c>
      <c r="D345" s="159">
        <f>+D343+D344</f>
        <v>148551.91</v>
      </c>
      <c r="E345" s="159">
        <f>+E343+E344</f>
        <v>68918</v>
      </c>
      <c r="F345" s="159">
        <f>+F343+F344</f>
        <v>8000</v>
      </c>
      <c r="G345" s="226"/>
      <c r="H345" s="167"/>
    </row>
    <row r="346" spans="1:8" x14ac:dyDescent="0.25">
      <c r="G346" s="229"/>
    </row>
    <row r="347" spans="1:8" s="2" customFormat="1" x14ac:dyDescent="0.25">
      <c r="A347" s="34" t="s">
        <v>87</v>
      </c>
      <c r="B347" s="34" t="s">
        <v>337</v>
      </c>
      <c r="C347" s="35" t="s">
        <v>769</v>
      </c>
      <c r="D347" s="36"/>
      <c r="E347" s="36"/>
      <c r="F347" s="36"/>
      <c r="G347" s="229"/>
      <c r="H347" s="60"/>
    </row>
    <row r="348" spans="1:8" x14ac:dyDescent="0.25">
      <c r="A348" s="24" t="s">
        <v>89</v>
      </c>
      <c r="B348" s="24" t="s">
        <v>303</v>
      </c>
      <c r="C348" s="23" t="s">
        <v>335</v>
      </c>
      <c r="G348" s="229"/>
    </row>
    <row r="349" spans="1:8" x14ac:dyDescent="0.25">
      <c r="A349" s="161" t="s">
        <v>338</v>
      </c>
      <c r="B349" s="161" t="s">
        <v>209</v>
      </c>
      <c r="C349" s="160" t="s">
        <v>210</v>
      </c>
      <c r="D349" s="159">
        <v>191213.16</v>
      </c>
      <c r="E349" s="159">
        <v>248953</v>
      </c>
      <c r="F349" s="159">
        <v>316000</v>
      </c>
      <c r="G349" s="226">
        <v>11</v>
      </c>
      <c r="H349" s="167"/>
    </row>
    <row r="350" spans="1:8" x14ac:dyDescent="0.25">
      <c r="A350" s="161" t="s">
        <v>609</v>
      </c>
      <c r="B350" s="161" t="s">
        <v>250</v>
      </c>
      <c r="C350" s="160" t="s">
        <v>251</v>
      </c>
      <c r="D350" s="159">
        <v>6500</v>
      </c>
      <c r="E350" s="159">
        <v>12600</v>
      </c>
      <c r="F350" s="159">
        <v>15600</v>
      </c>
      <c r="G350" s="226">
        <v>11</v>
      </c>
      <c r="H350" s="167"/>
    </row>
    <row r="351" spans="1:8" x14ac:dyDescent="0.25">
      <c r="A351" s="161" t="s">
        <v>339</v>
      </c>
      <c r="B351" s="161" t="s">
        <v>212</v>
      </c>
      <c r="C351" s="160" t="s">
        <v>213</v>
      </c>
      <c r="D351" s="159">
        <v>32888.730000000003</v>
      </c>
      <c r="E351" s="159">
        <v>42820</v>
      </c>
      <c r="F351" s="159">
        <v>57600</v>
      </c>
      <c r="G351" s="226">
        <v>11</v>
      </c>
      <c r="H351" s="167"/>
    </row>
    <row r="352" spans="1:8" x14ac:dyDescent="0.25">
      <c r="A352" s="161" t="s">
        <v>340</v>
      </c>
      <c r="B352" s="161" t="s">
        <v>215</v>
      </c>
      <c r="C352" s="160" t="s">
        <v>216</v>
      </c>
      <c r="D352" s="159">
        <v>2172</v>
      </c>
      <c r="E352" s="159">
        <v>3952</v>
      </c>
      <c r="F352" s="159">
        <v>14100</v>
      </c>
      <c r="G352" s="226">
        <v>11</v>
      </c>
      <c r="H352" s="167"/>
    </row>
    <row r="353" spans="1:8" x14ac:dyDescent="0.25">
      <c r="A353" s="161" t="s">
        <v>341</v>
      </c>
      <c r="B353" s="161" t="s">
        <v>255</v>
      </c>
      <c r="C353" s="160" t="s">
        <v>93</v>
      </c>
      <c r="D353" s="159">
        <v>161438.62</v>
      </c>
      <c r="E353" s="159">
        <v>154872</v>
      </c>
      <c r="F353" s="159">
        <v>148500</v>
      </c>
      <c r="G353" s="226" t="s">
        <v>871</v>
      </c>
      <c r="H353" s="167"/>
    </row>
    <row r="354" spans="1:8" x14ac:dyDescent="0.25">
      <c r="A354" s="161" t="s">
        <v>342</v>
      </c>
      <c r="B354" s="161" t="s">
        <v>122</v>
      </c>
      <c r="C354" s="160" t="s">
        <v>94</v>
      </c>
      <c r="D354" s="159">
        <v>173489.11</v>
      </c>
      <c r="E354" s="159">
        <v>118310</v>
      </c>
      <c r="F354" s="159">
        <v>138400</v>
      </c>
      <c r="G354" s="226" t="s">
        <v>872</v>
      </c>
      <c r="H354" s="167"/>
    </row>
    <row r="355" spans="1:8" x14ac:dyDescent="0.25">
      <c r="A355" s="161" t="s">
        <v>343</v>
      </c>
      <c r="B355" s="161" t="s">
        <v>332</v>
      </c>
      <c r="C355" s="160" t="s">
        <v>344</v>
      </c>
      <c r="D355" s="159">
        <v>9971.9599999999991</v>
      </c>
      <c r="E355" s="159">
        <v>19590</v>
      </c>
      <c r="F355" s="159">
        <v>4500</v>
      </c>
      <c r="G355" s="226">
        <v>11</v>
      </c>
      <c r="H355" s="167"/>
    </row>
    <row r="356" spans="1:8" x14ac:dyDescent="0.25">
      <c r="A356" s="161" t="s">
        <v>345</v>
      </c>
      <c r="B356" s="161" t="s">
        <v>124</v>
      </c>
      <c r="C356" s="160" t="s">
        <v>95</v>
      </c>
      <c r="D356" s="159">
        <v>21426.16</v>
      </c>
      <c r="E356" s="159">
        <v>29971</v>
      </c>
      <c r="F356" s="159">
        <v>19100</v>
      </c>
      <c r="G356" s="226" t="s">
        <v>871</v>
      </c>
      <c r="H356" s="167"/>
    </row>
    <row r="357" spans="1:8" x14ac:dyDescent="0.25">
      <c r="A357" s="161" t="s">
        <v>346</v>
      </c>
      <c r="B357" s="161" t="s">
        <v>288</v>
      </c>
      <c r="C357" s="160" t="s">
        <v>320</v>
      </c>
      <c r="D357" s="159">
        <v>2183.84</v>
      </c>
      <c r="E357" s="159">
        <v>2137</v>
      </c>
      <c r="F357" s="159">
        <v>2200</v>
      </c>
      <c r="G357" s="226">
        <v>11</v>
      </c>
      <c r="H357" s="167"/>
    </row>
    <row r="358" spans="1:8" x14ac:dyDescent="0.25">
      <c r="A358" s="161" t="s">
        <v>347</v>
      </c>
      <c r="B358" s="161" t="s">
        <v>348</v>
      </c>
      <c r="C358" s="160" t="s">
        <v>349</v>
      </c>
      <c r="D358" s="159">
        <v>0</v>
      </c>
      <c r="E358" s="159"/>
      <c r="F358" s="159"/>
      <c r="G358" s="226">
        <v>11</v>
      </c>
      <c r="H358" s="167"/>
    </row>
    <row r="359" spans="1:8" x14ac:dyDescent="0.25">
      <c r="A359" s="161" t="s">
        <v>350</v>
      </c>
      <c r="B359" s="161" t="s">
        <v>277</v>
      </c>
      <c r="C359" s="160" t="s">
        <v>306</v>
      </c>
      <c r="D359" s="159">
        <v>0</v>
      </c>
      <c r="E359" s="159"/>
      <c r="F359" s="159"/>
      <c r="G359" s="226">
        <v>11</v>
      </c>
      <c r="H359" s="167"/>
    </row>
    <row r="360" spans="1:8" x14ac:dyDescent="0.25">
      <c r="A360" s="161" t="s">
        <v>351</v>
      </c>
      <c r="B360" s="161" t="s">
        <v>308</v>
      </c>
      <c r="C360" s="160" t="s">
        <v>309</v>
      </c>
      <c r="D360" s="159">
        <v>54154.79</v>
      </c>
      <c r="E360" s="159">
        <v>17326</v>
      </c>
      <c r="F360" s="159">
        <v>12000</v>
      </c>
      <c r="G360" s="226">
        <v>11</v>
      </c>
      <c r="H360" s="167"/>
    </row>
    <row r="361" spans="1:8" x14ac:dyDescent="0.25">
      <c r="A361" s="161" t="s">
        <v>87</v>
      </c>
      <c r="B361" s="161" t="s">
        <v>337</v>
      </c>
      <c r="C361" s="160" t="s">
        <v>91</v>
      </c>
      <c r="D361" s="159">
        <f>SUM(D349:D360)</f>
        <v>655438.37</v>
      </c>
      <c r="E361" s="159">
        <f>SUM(E349:E360)</f>
        <v>650531</v>
      </c>
      <c r="F361" s="159">
        <f>SUM(F349:F360)</f>
        <v>728000</v>
      </c>
      <c r="G361" s="226">
        <v>11</v>
      </c>
      <c r="H361" s="167"/>
    </row>
    <row r="362" spans="1:8" s="1" customFormat="1" x14ac:dyDescent="0.25">
      <c r="A362" s="27" t="s">
        <v>96</v>
      </c>
      <c r="B362" s="27" t="s">
        <v>8</v>
      </c>
      <c r="C362" s="28" t="s">
        <v>42</v>
      </c>
      <c r="D362" s="91" t="s">
        <v>846</v>
      </c>
      <c r="E362" s="91" t="s">
        <v>743</v>
      </c>
      <c r="F362" s="91" t="s">
        <v>821</v>
      </c>
      <c r="G362" s="223" t="s">
        <v>847</v>
      </c>
      <c r="H362" s="174"/>
    </row>
    <row r="363" spans="1:8" x14ac:dyDescent="0.25">
      <c r="A363" s="27" t="s">
        <v>804</v>
      </c>
      <c r="B363" s="27" t="s">
        <v>805</v>
      </c>
      <c r="C363" s="27" t="s">
        <v>806</v>
      </c>
      <c r="D363" s="105" t="s">
        <v>848</v>
      </c>
      <c r="E363" s="105" t="s">
        <v>849</v>
      </c>
      <c r="F363" s="105" t="s">
        <v>850</v>
      </c>
      <c r="G363" s="224" t="s">
        <v>851</v>
      </c>
    </row>
    <row r="364" spans="1:8" x14ac:dyDescent="0.25">
      <c r="G364" s="222"/>
    </row>
    <row r="365" spans="1:8" s="2" customFormat="1" x14ac:dyDescent="0.25">
      <c r="A365" s="34" t="s">
        <v>87</v>
      </c>
      <c r="B365" s="34" t="s">
        <v>352</v>
      </c>
      <c r="C365" s="35" t="s">
        <v>353</v>
      </c>
      <c r="D365" s="36"/>
      <c r="E365" s="36"/>
      <c r="F365" s="36"/>
      <c r="G365" s="222"/>
      <c r="H365" s="60"/>
    </row>
    <row r="366" spans="1:8" x14ac:dyDescent="0.25">
      <c r="A366" s="24" t="s">
        <v>180</v>
      </c>
      <c r="B366" s="24" t="s">
        <v>303</v>
      </c>
      <c r="C366" s="23" t="s">
        <v>304</v>
      </c>
      <c r="G366" s="222"/>
    </row>
    <row r="367" spans="1:8" x14ac:dyDescent="0.25">
      <c r="A367" s="161" t="s">
        <v>354</v>
      </c>
      <c r="B367" s="161" t="s">
        <v>201</v>
      </c>
      <c r="C367" s="160" t="s">
        <v>105</v>
      </c>
      <c r="D367" s="159">
        <v>20000</v>
      </c>
      <c r="E367" s="159">
        <v>20000</v>
      </c>
      <c r="F367" s="159">
        <v>20000</v>
      </c>
      <c r="G367" s="226">
        <v>11</v>
      </c>
      <c r="H367" s="167"/>
    </row>
    <row r="368" spans="1:8" x14ac:dyDescent="0.25">
      <c r="A368" s="161" t="s">
        <v>87</v>
      </c>
      <c r="B368" s="161" t="s">
        <v>352</v>
      </c>
      <c r="C368" s="160" t="s">
        <v>91</v>
      </c>
      <c r="D368" s="159">
        <f>+D367</f>
        <v>20000</v>
      </c>
      <c r="E368" s="159">
        <f>+E367</f>
        <v>20000</v>
      </c>
      <c r="F368" s="159">
        <f>+F367</f>
        <v>20000</v>
      </c>
      <c r="G368" s="226">
        <v>11</v>
      </c>
      <c r="H368" s="167"/>
    </row>
    <row r="369" spans="1:8" x14ac:dyDescent="0.25">
      <c r="G369" s="229"/>
    </row>
    <row r="370" spans="1:8" s="2" customFormat="1" x14ac:dyDescent="0.25">
      <c r="A370" s="34" t="s">
        <v>87</v>
      </c>
      <c r="B370" s="34" t="s">
        <v>355</v>
      </c>
      <c r="C370" s="35" t="s">
        <v>356</v>
      </c>
      <c r="D370" s="36"/>
      <c r="E370" s="36"/>
      <c r="F370" s="36"/>
      <c r="G370" s="229"/>
      <c r="H370" s="60"/>
    </row>
    <row r="371" spans="1:8" x14ac:dyDescent="0.25">
      <c r="A371" s="24" t="s">
        <v>180</v>
      </c>
      <c r="B371" s="24" t="s">
        <v>303</v>
      </c>
      <c r="C371" s="23" t="s">
        <v>304</v>
      </c>
      <c r="G371" s="229"/>
    </row>
    <row r="372" spans="1:8" x14ac:dyDescent="0.25">
      <c r="A372" s="161" t="s">
        <v>357</v>
      </c>
      <c r="B372" s="161" t="s">
        <v>201</v>
      </c>
      <c r="C372" s="160" t="s">
        <v>105</v>
      </c>
      <c r="D372" s="159">
        <v>20000</v>
      </c>
      <c r="E372" s="159">
        <v>30000</v>
      </c>
      <c r="F372" s="159">
        <v>30000</v>
      </c>
      <c r="G372" s="226">
        <v>11</v>
      </c>
      <c r="H372" s="167"/>
    </row>
    <row r="373" spans="1:8" x14ac:dyDescent="0.25">
      <c r="A373" s="161" t="s">
        <v>87</v>
      </c>
      <c r="B373" s="161" t="s">
        <v>355</v>
      </c>
      <c r="C373" s="160" t="s">
        <v>91</v>
      </c>
      <c r="D373" s="159">
        <f>+D372</f>
        <v>20000</v>
      </c>
      <c r="E373" s="159">
        <f>+E372</f>
        <v>30000</v>
      </c>
      <c r="F373" s="159">
        <f>+F372</f>
        <v>30000</v>
      </c>
      <c r="G373" s="226">
        <v>11</v>
      </c>
      <c r="H373" s="167"/>
    </row>
    <row r="374" spans="1:8" x14ac:dyDescent="0.25">
      <c r="G374" s="229"/>
    </row>
    <row r="375" spans="1:8" s="2" customFormat="1" x14ac:dyDescent="0.25">
      <c r="A375" s="34" t="s">
        <v>87</v>
      </c>
      <c r="B375" s="34" t="s">
        <v>358</v>
      </c>
      <c r="C375" s="35" t="s">
        <v>359</v>
      </c>
      <c r="D375" s="36"/>
      <c r="E375" s="36"/>
      <c r="F375" s="36"/>
      <c r="G375" s="229"/>
      <c r="H375" s="60"/>
    </row>
    <row r="376" spans="1:8" x14ac:dyDescent="0.25">
      <c r="A376" s="24" t="s">
        <v>89</v>
      </c>
      <c r="B376" s="24" t="s">
        <v>303</v>
      </c>
      <c r="C376" s="23" t="s">
        <v>304</v>
      </c>
      <c r="G376" s="229"/>
    </row>
    <row r="377" spans="1:8" x14ac:dyDescent="0.25">
      <c r="A377" s="161" t="s">
        <v>360</v>
      </c>
      <c r="B377" s="161" t="s">
        <v>201</v>
      </c>
      <c r="C377" s="160" t="s">
        <v>105</v>
      </c>
      <c r="D377" s="159">
        <v>20000</v>
      </c>
      <c r="E377" s="159">
        <v>30000</v>
      </c>
      <c r="F377" s="159">
        <v>30000</v>
      </c>
      <c r="G377" s="226">
        <v>11</v>
      </c>
      <c r="H377" s="167"/>
    </row>
    <row r="378" spans="1:8" x14ac:dyDescent="0.25">
      <c r="A378" s="161" t="s">
        <v>87</v>
      </c>
      <c r="B378" s="161" t="s">
        <v>358</v>
      </c>
      <c r="C378" s="160" t="s">
        <v>91</v>
      </c>
      <c r="D378" s="159">
        <f>+D377</f>
        <v>20000</v>
      </c>
      <c r="E378" s="159">
        <f>+E377</f>
        <v>30000</v>
      </c>
      <c r="F378" s="159">
        <f>+F377</f>
        <v>30000</v>
      </c>
      <c r="G378" s="226">
        <v>11</v>
      </c>
      <c r="H378" s="167"/>
    </row>
    <row r="379" spans="1:8" x14ac:dyDescent="0.25">
      <c r="D379"/>
      <c r="F379"/>
      <c r="G379" s="229"/>
    </row>
    <row r="380" spans="1:8" s="2" customFormat="1" x14ac:dyDescent="0.25">
      <c r="A380" s="34" t="s">
        <v>87</v>
      </c>
      <c r="B380" s="34" t="s">
        <v>361</v>
      </c>
      <c r="C380" s="35" t="s">
        <v>362</v>
      </c>
      <c r="D380"/>
      <c r="E380" s="36"/>
      <c r="F380"/>
      <c r="G380" s="229"/>
      <c r="H380" s="60"/>
    </row>
    <row r="381" spans="1:8" x14ac:dyDescent="0.25">
      <c r="A381" s="24" t="s">
        <v>89</v>
      </c>
      <c r="B381" s="24" t="s">
        <v>303</v>
      </c>
      <c r="C381" s="23" t="s">
        <v>304</v>
      </c>
      <c r="D381"/>
      <c r="F381"/>
      <c r="G381" s="229"/>
    </row>
    <row r="382" spans="1:8" x14ac:dyDescent="0.25">
      <c r="A382" s="161" t="s">
        <v>363</v>
      </c>
      <c r="B382" s="161" t="s">
        <v>201</v>
      </c>
      <c r="C382" s="160" t="s">
        <v>105</v>
      </c>
      <c r="D382" s="159">
        <v>20000</v>
      </c>
      <c r="E382" s="159">
        <v>15000</v>
      </c>
      <c r="F382" s="159">
        <v>20000</v>
      </c>
      <c r="G382" s="226">
        <v>11</v>
      </c>
      <c r="H382" s="167"/>
    </row>
    <row r="383" spans="1:8" x14ac:dyDescent="0.25">
      <c r="A383" s="161" t="s">
        <v>87</v>
      </c>
      <c r="B383" s="161" t="s">
        <v>361</v>
      </c>
      <c r="C383" s="160" t="s">
        <v>91</v>
      </c>
      <c r="D383" s="159">
        <f>+D382</f>
        <v>20000</v>
      </c>
      <c r="E383" s="159">
        <f>+E382</f>
        <v>15000</v>
      </c>
      <c r="F383" s="159">
        <f>+F382</f>
        <v>20000</v>
      </c>
      <c r="G383" s="226">
        <v>11</v>
      </c>
      <c r="H383" s="167"/>
    </row>
    <row r="384" spans="1:8" x14ac:dyDescent="0.25">
      <c r="G384" s="229"/>
    </row>
    <row r="385" spans="1:8" s="2" customFormat="1" x14ac:dyDescent="0.25">
      <c r="A385" s="34" t="s">
        <v>87</v>
      </c>
      <c r="B385" s="34" t="s">
        <v>364</v>
      </c>
      <c r="C385" s="35" t="s">
        <v>365</v>
      </c>
      <c r="D385" s="36"/>
      <c r="E385" s="36"/>
      <c r="F385" s="36"/>
      <c r="G385" s="229"/>
      <c r="H385" s="60"/>
    </row>
    <row r="386" spans="1:8" x14ac:dyDescent="0.25">
      <c r="A386" s="24" t="s">
        <v>89</v>
      </c>
      <c r="B386" s="24" t="s">
        <v>303</v>
      </c>
      <c r="C386" s="23" t="s">
        <v>304</v>
      </c>
      <c r="G386" s="229"/>
    </row>
    <row r="387" spans="1:8" x14ac:dyDescent="0.25">
      <c r="A387" s="161" t="s">
        <v>366</v>
      </c>
      <c r="B387" s="161" t="s">
        <v>201</v>
      </c>
      <c r="C387" s="160" t="s">
        <v>105</v>
      </c>
      <c r="D387" s="159">
        <v>20000</v>
      </c>
      <c r="E387" s="159">
        <v>20000</v>
      </c>
      <c r="F387" s="159">
        <v>20000</v>
      </c>
      <c r="G387" s="226">
        <v>11</v>
      </c>
      <c r="H387" s="167"/>
    </row>
    <row r="388" spans="1:8" x14ac:dyDescent="0.25">
      <c r="A388" s="161" t="s">
        <v>87</v>
      </c>
      <c r="B388" s="161" t="s">
        <v>364</v>
      </c>
      <c r="C388" s="160" t="s">
        <v>91</v>
      </c>
      <c r="D388" s="159">
        <f>+D387</f>
        <v>20000</v>
      </c>
      <c r="E388" s="159">
        <f>+E387</f>
        <v>20000</v>
      </c>
      <c r="F388" s="159">
        <f>+F387</f>
        <v>20000</v>
      </c>
      <c r="G388" s="226">
        <v>11</v>
      </c>
      <c r="H388" s="167"/>
    </row>
    <row r="389" spans="1:8" s="1" customFormat="1" x14ac:dyDescent="0.25">
      <c r="A389" s="27" t="s">
        <v>96</v>
      </c>
      <c r="B389" s="27" t="s">
        <v>8</v>
      </c>
      <c r="C389" s="28" t="s">
        <v>42</v>
      </c>
      <c r="D389" s="91" t="s">
        <v>846</v>
      </c>
      <c r="E389" s="91" t="s">
        <v>743</v>
      </c>
      <c r="F389" s="91" t="s">
        <v>821</v>
      </c>
      <c r="G389" s="223" t="s">
        <v>855</v>
      </c>
      <c r="H389" s="174"/>
    </row>
    <row r="390" spans="1:8" x14ac:dyDescent="0.25">
      <c r="A390" s="27" t="s">
        <v>804</v>
      </c>
      <c r="B390" s="27" t="s">
        <v>805</v>
      </c>
      <c r="C390" s="27" t="s">
        <v>806</v>
      </c>
      <c r="D390" s="105" t="s">
        <v>848</v>
      </c>
      <c r="E390" s="105" t="s">
        <v>849</v>
      </c>
      <c r="F390" s="105" t="s">
        <v>850</v>
      </c>
      <c r="G390" s="224" t="s">
        <v>851</v>
      </c>
      <c r="H390" s="167"/>
    </row>
    <row r="391" spans="1:8" s="2" customFormat="1" x14ac:dyDescent="0.25">
      <c r="A391" s="34" t="s">
        <v>87</v>
      </c>
      <c r="B391" s="34" t="s">
        <v>587</v>
      </c>
      <c r="C391" s="35" t="s">
        <v>588</v>
      </c>
      <c r="D391" s="36"/>
      <c r="E391" s="36"/>
      <c r="F391" s="36"/>
      <c r="G391" s="229"/>
      <c r="H391" s="60"/>
    </row>
    <row r="392" spans="1:8" x14ac:dyDescent="0.25">
      <c r="A392" s="24" t="s">
        <v>89</v>
      </c>
      <c r="B392" s="24" t="s">
        <v>303</v>
      </c>
      <c r="C392" s="23" t="s">
        <v>304</v>
      </c>
      <c r="G392" s="229"/>
    </row>
    <row r="393" spans="1:8" x14ac:dyDescent="0.25">
      <c r="A393" s="161" t="s">
        <v>873</v>
      </c>
      <c r="B393" s="161" t="s">
        <v>201</v>
      </c>
      <c r="C393" s="160" t="s">
        <v>105</v>
      </c>
      <c r="D393" s="159">
        <v>3000</v>
      </c>
      <c r="E393" s="159">
        <v>3000</v>
      </c>
      <c r="F393" s="159">
        <v>3000</v>
      </c>
      <c r="G393" s="226">
        <v>11</v>
      </c>
      <c r="H393" s="167"/>
    </row>
    <row r="394" spans="1:8" x14ac:dyDescent="0.25">
      <c r="A394" s="161" t="s">
        <v>87</v>
      </c>
      <c r="B394" s="161" t="s">
        <v>587</v>
      </c>
      <c r="C394" s="160" t="s">
        <v>91</v>
      </c>
      <c r="D394" s="159">
        <f>+D393</f>
        <v>3000</v>
      </c>
      <c r="E394" s="159">
        <f>+E393</f>
        <v>3000</v>
      </c>
      <c r="F394" s="159">
        <f>+F393</f>
        <v>3000</v>
      </c>
      <c r="G394" s="226">
        <v>11</v>
      </c>
      <c r="H394" s="167"/>
    </row>
    <row r="395" spans="1:8" x14ac:dyDescent="0.25">
      <c r="G395" s="229"/>
      <c r="H395" s="167"/>
    </row>
    <row r="396" spans="1:8" s="2" customFormat="1" x14ac:dyDescent="0.25">
      <c r="A396" s="34" t="s">
        <v>87</v>
      </c>
      <c r="B396" s="34" t="s">
        <v>589</v>
      </c>
      <c r="C396" s="35" t="s">
        <v>590</v>
      </c>
      <c r="D396" s="36"/>
      <c r="E396" s="36"/>
      <c r="F396" s="36"/>
      <c r="G396" s="229"/>
      <c r="H396" s="60"/>
    </row>
    <row r="397" spans="1:8" x14ac:dyDescent="0.25">
      <c r="A397" s="24" t="s">
        <v>89</v>
      </c>
      <c r="B397" s="24" t="s">
        <v>303</v>
      </c>
      <c r="C397" s="23" t="s">
        <v>304</v>
      </c>
      <c r="G397" s="229"/>
    </row>
    <row r="398" spans="1:8" x14ac:dyDescent="0.25">
      <c r="A398" s="161" t="s">
        <v>874</v>
      </c>
      <c r="B398" s="161" t="s">
        <v>201</v>
      </c>
      <c r="C398" s="160" t="s">
        <v>105</v>
      </c>
      <c r="D398" s="159">
        <v>5000</v>
      </c>
      <c r="E398" s="159">
        <v>5000</v>
      </c>
      <c r="F398" s="159">
        <v>5000</v>
      </c>
      <c r="G398" s="226">
        <v>11</v>
      </c>
      <c r="H398" s="167"/>
    </row>
    <row r="399" spans="1:8" x14ac:dyDescent="0.25">
      <c r="A399" s="161" t="s">
        <v>87</v>
      </c>
      <c r="B399" s="161" t="s">
        <v>589</v>
      </c>
      <c r="C399" s="160" t="s">
        <v>91</v>
      </c>
      <c r="D399" s="159">
        <f>+D398</f>
        <v>5000</v>
      </c>
      <c r="E399" s="159">
        <f>+E398</f>
        <v>5000</v>
      </c>
      <c r="F399" s="159">
        <f>+F398</f>
        <v>5000</v>
      </c>
      <c r="G399" s="226">
        <v>11</v>
      </c>
      <c r="H399" s="167"/>
    </row>
    <row r="400" spans="1:8" x14ac:dyDescent="0.25">
      <c r="G400" s="229"/>
      <c r="H400" s="167"/>
    </row>
    <row r="401" spans="1:8" s="2" customFormat="1" x14ac:dyDescent="0.25">
      <c r="A401" s="34" t="s">
        <v>87</v>
      </c>
      <c r="B401" s="34" t="s">
        <v>591</v>
      </c>
      <c r="C401" s="35" t="s">
        <v>592</v>
      </c>
      <c r="D401" s="36"/>
      <c r="E401" s="36"/>
      <c r="F401" s="36"/>
      <c r="G401" s="229"/>
      <c r="H401" s="60"/>
    </row>
    <row r="402" spans="1:8" x14ac:dyDescent="0.25">
      <c r="A402" s="24" t="s">
        <v>89</v>
      </c>
      <c r="B402" s="24" t="s">
        <v>303</v>
      </c>
      <c r="C402" s="23" t="s">
        <v>304</v>
      </c>
      <c r="G402" s="229"/>
    </row>
    <row r="403" spans="1:8" x14ac:dyDescent="0.25">
      <c r="A403" s="161" t="s">
        <v>875</v>
      </c>
      <c r="B403" s="161" t="s">
        <v>201</v>
      </c>
      <c r="C403" s="160" t="s">
        <v>105</v>
      </c>
      <c r="D403" s="159">
        <v>3000</v>
      </c>
      <c r="E403" s="159">
        <v>3000</v>
      </c>
      <c r="F403" s="159">
        <v>3000</v>
      </c>
      <c r="G403" s="226">
        <v>11</v>
      </c>
      <c r="H403" s="167"/>
    </row>
    <row r="404" spans="1:8" x14ac:dyDescent="0.25">
      <c r="A404" s="53" t="s">
        <v>87</v>
      </c>
      <c r="B404" s="53" t="s">
        <v>591</v>
      </c>
      <c r="C404" s="54" t="s">
        <v>91</v>
      </c>
      <c r="D404" s="159">
        <f>+D403</f>
        <v>3000</v>
      </c>
      <c r="E404" s="159">
        <f>+E403</f>
        <v>3000</v>
      </c>
      <c r="F404" s="159">
        <f>+F403</f>
        <v>3000</v>
      </c>
      <c r="G404" s="226">
        <v>11</v>
      </c>
      <c r="H404" s="167"/>
    </row>
    <row r="405" spans="1:8" x14ac:dyDescent="0.25">
      <c r="A405" s="213"/>
      <c r="B405" s="214"/>
      <c r="C405" s="215"/>
      <c r="D405" s="217"/>
      <c r="E405" s="156"/>
      <c r="F405" s="156"/>
      <c r="G405" s="229"/>
      <c r="H405" s="167"/>
    </row>
    <row r="406" spans="1:8" s="2" customFormat="1" x14ac:dyDescent="0.25">
      <c r="A406" s="34" t="s">
        <v>87</v>
      </c>
      <c r="B406" s="34" t="s">
        <v>876</v>
      </c>
      <c r="C406" s="35" t="s">
        <v>877</v>
      </c>
      <c r="D406" s="36"/>
      <c r="E406" s="36"/>
      <c r="F406" s="36"/>
      <c r="G406" s="229"/>
      <c r="H406" s="103"/>
    </row>
    <row r="407" spans="1:8" s="2" customFormat="1" x14ac:dyDescent="0.25">
      <c r="A407" s="24" t="s">
        <v>89</v>
      </c>
      <c r="B407" s="24" t="s">
        <v>303</v>
      </c>
      <c r="C407" s="23" t="s">
        <v>304</v>
      </c>
      <c r="D407" s="3"/>
      <c r="E407" s="3"/>
      <c r="F407" s="3"/>
      <c r="G407" s="229"/>
      <c r="H407" s="60"/>
    </row>
    <row r="408" spans="1:8" x14ac:dyDescent="0.25">
      <c r="A408" s="161" t="s">
        <v>878</v>
      </c>
      <c r="B408" s="161" t="s">
        <v>201</v>
      </c>
      <c r="C408" s="160" t="s">
        <v>105</v>
      </c>
      <c r="D408" s="159">
        <v>0</v>
      </c>
      <c r="E408" s="159">
        <v>0</v>
      </c>
      <c r="F408" s="159">
        <v>3000</v>
      </c>
      <c r="G408" s="226">
        <v>11</v>
      </c>
    </row>
    <row r="409" spans="1:8" x14ac:dyDescent="0.25">
      <c r="A409" s="53" t="s">
        <v>87</v>
      </c>
      <c r="B409" s="53" t="s">
        <v>876</v>
      </c>
      <c r="C409" s="54" t="s">
        <v>91</v>
      </c>
      <c r="D409" s="159">
        <f>+D408</f>
        <v>0</v>
      </c>
      <c r="E409" s="159">
        <f>+E408</f>
        <v>0</v>
      </c>
      <c r="F409" s="159">
        <f>+F408</f>
        <v>3000</v>
      </c>
      <c r="G409" s="226">
        <v>11</v>
      </c>
    </row>
    <row r="410" spans="1:8" x14ac:dyDescent="0.25">
      <c r="A410" s="99"/>
      <c r="B410" s="100"/>
      <c r="C410" s="101"/>
      <c r="D410" s="217"/>
      <c r="E410" s="156"/>
      <c r="F410" s="156"/>
      <c r="G410" s="222"/>
    </row>
    <row r="411" spans="1:8" s="2" customFormat="1" ht="15.75" thickBot="1" x14ac:dyDescent="0.3">
      <c r="A411" s="97" t="s">
        <v>82</v>
      </c>
      <c r="B411" s="97" t="s">
        <v>293</v>
      </c>
      <c r="C411" s="98" t="s">
        <v>294</v>
      </c>
      <c r="D411" s="164">
        <f>+D304+D311+D316+D321+D337+D345+D361+D368+D373+D378+D383+D388+D394+D399+D404+D409</f>
        <v>2009501.9899999998</v>
      </c>
      <c r="E411" s="164">
        <f t="shared" ref="E411:F411" si="5">+E304+E311+E316+E321+E337+E345+E361+E368+E373+E378+E383+E388+E394+E399+E404+E409</f>
        <v>2038697.23</v>
      </c>
      <c r="F411" s="164">
        <f t="shared" si="5"/>
        <v>2320500</v>
      </c>
      <c r="G411" s="63"/>
      <c r="H411" s="60"/>
    </row>
    <row r="412" spans="1:8" ht="15.75" thickTop="1" x14ac:dyDescent="0.25">
      <c r="A412" s="34"/>
      <c r="B412" s="34"/>
      <c r="C412" s="35"/>
      <c r="D412" s="36"/>
      <c r="E412" s="36"/>
      <c r="F412" s="36"/>
      <c r="G412" s="222"/>
    </row>
    <row r="413" spans="1:8" ht="15.75" thickBot="1" x14ac:dyDescent="0.3">
      <c r="G413" s="222"/>
      <c r="H413" s="167"/>
    </row>
    <row r="414" spans="1:8" ht="15.75" thickBot="1" x14ac:dyDescent="0.3">
      <c r="A414" s="45" t="s">
        <v>82</v>
      </c>
      <c r="B414" s="46" t="s">
        <v>367</v>
      </c>
      <c r="C414" s="47" t="s">
        <v>368</v>
      </c>
      <c r="G414" s="222"/>
      <c r="H414" s="167"/>
    </row>
    <row r="415" spans="1:8" x14ac:dyDescent="0.25">
      <c r="G415" s="222"/>
    </row>
    <row r="416" spans="1:8" s="2" customFormat="1" x14ac:dyDescent="0.25">
      <c r="A416" s="34" t="s">
        <v>140</v>
      </c>
      <c r="B416" s="34" t="s">
        <v>879</v>
      </c>
      <c r="C416" s="35" t="s">
        <v>880</v>
      </c>
      <c r="D416" s="36"/>
      <c r="E416" s="36"/>
      <c r="F416" s="36"/>
      <c r="G416" s="63"/>
      <c r="H416" s="61"/>
    </row>
    <row r="417" spans="1:8" x14ac:dyDescent="0.25">
      <c r="A417" s="24" t="s">
        <v>89</v>
      </c>
      <c r="B417" s="24" t="s">
        <v>371</v>
      </c>
      <c r="C417" s="23" t="s">
        <v>372</v>
      </c>
      <c r="G417" s="222"/>
    </row>
    <row r="418" spans="1:8" x14ac:dyDescent="0.25">
      <c r="A418" s="161" t="s">
        <v>881</v>
      </c>
      <c r="B418" s="161" t="s">
        <v>259</v>
      </c>
      <c r="C418" s="160" t="s">
        <v>260</v>
      </c>
      <c r="D418" s="159">
        <v>0</v>
      </c>
      <c r="E418" s="159">
        <v>0</v>
      </c>
      <c r="F418" s="159">
        <v>0</v>
      </c>
      <c r="G418" s="226">
        <v>11</v>
      </c>
      <c r="H418" s="167"/>
    </row>
    <row r="419" spans="1:8" x14ac:dyDescent="0.25">
      <c r="A419" s="161" t="s">
        <v>87</v>
      </c>
      <c r="B419" s="161" t="s">
        <v>369</v>
      </c>
      <c r="C419" s="160" t="s">
        <v>91</v>
      </c>
      <c r="D419" s="159">
        <f>+D418</f>
        <v>0</v>
      </c>
      <c r="E419" s="159">
        <f>+E418</f>
        <v>0</v>
      </c>
      <c r="F419" s="159">
        <f>+F418</f>
        <v>0</v>
      </c>
      <c r="G419" s="226">
        <v>11</v>
      </c>
      <c r="H419" s="167"/>
    </row>
    <row r="420" spans="1:8" x14ac:dyDescent="0.25">
      <c r="G420" s="229"/>
      <c r="H420" s="167"/>
    </row>
    <row r="421" spans="1:8" s="2" customFormat="1" x14ac:dyDescent="0.25">
      <c r="A421" s="34" t="s">
        <v>87</v>
      </c>
      <c r="B421" s="34" t="s">
        <v>369</v>
      </c>
      <c r="C421" s="35" t="s">
        <v>370</v>
      </c>
      <c r="D421" s="36"/>
      <c r="E421" s="36"/>
      <c r="F421" s="36"/>
      <c r="G421" s="229"/>
      <c r="H421" s="167"/>
    </row>
    <row r="422" spans="1:8" s="102" customFormat="1" x14ac:dyDescent="0.25">
      <c r="A422" s="24" t="s">
        <v>89</v>
      </c>
      <c r="B422" s="24" t="s">
        <v>371</v>
      </c>
      <c r="C422" s="23" t="s">
        <v>372</v>
      </c>
      <c r="D422" s="3"/>
      <c r="E422" s="3"/>
      <c r="F422" s="3"/>
      <c r="G422" s="229"/>
      <c r="H422" s="167"/>
    </row>
    <row r="423" spans="1:8" s="102" customFormat="1" x14ac:dyDescent="0.25">
      <c r="A423" s="161" t="s">
        <v>373</v>
      </c>
      <c r="B423" s="161" t="s">
        <v>201</v>
      </c>
      <c r="C423" s="160" t="s">
        <v>105</v>
      </c>
      <c r="D423" s="159">
        <v>532000</v>
      </c>
      <c r="E423" s="159">
        <v>560000</v>
      </c>
      <c r="F423" s="159">
        <v>560000</v>
      </c>
      <c r="G423" s="226">
        <v>11</v>
      </c>
      <c r="H423" s="167"/>
    </row>
    <row r="424" spans="1:8" s="59" customFormat="1" x14ac:dyDescent="0.25">
      <c r="A424" s="161" t="s">
        <v>87</v>
      </c>
      <c r="B424" s="161" t="s">
        <v>369</v>
      </c>
      <c r="C424" s="160" t="s">
        <v>91</v>
      </c>
      <c r="D424" s="159">
        <f>+D423</f>
        <v>532000</v>
      </c>
      <c r="E424" s="159">
        <f>+E423</f>
        <v>560000</v>
      </c>
      <c r="F424" s="159">
        <f>+F423</f>
        <v>560000</v>
      </c>
      <c r="G424" s="226">
        <v>11</v>
      </c>
      <c r="H424" s="103"/>
    </row>
    <row r="425" spans="1:8" x14ac:dyDescent="0.25">
      <c r="G425" s="229"/>
      <c r="H425"/>
    </row>
    <row r="426" spans="1:8" s="1" customFormat="1" x14ac:dyDescent="0.25">
      <c r="A426" s="34" t="s">
        <v>87</v>
      </c>
      <c r="B426" s="34" t="s">
        <v>374</v>
      </c>
      <c r="C426" s="35" t="s">
        <v>375</v>
      </c>
      <c r="D426" s="36"/>
      <c r="E426" s="36"/>
      <c r="F426" s="36"/>
      <c r="G426" s="229"/>
      <c r="H426" s="174"/>
    </row>
    <row r="427" spans="1:8" s="102" customFormat="1" x14ac:dyDescent="0.25">
      <c r="A427" s="24" t="s">
        <v>89</v>
      </c>
      <c r="B427" s="24" t="s">
        <v>371</v>
      </c>
      <c r="C427" s="23" t="s">
        <v>372</v>
      </c>
      <c r="D427" s="3"/>
      <c r="E427" s="3"/>
      <c r="F427" s="3"/>
      <c r="G427" s="229"/>
      <c r="H427" s="167"/>
    </row>
    <row r="428" spans="1:8" s="59" customFormat="1" x14ac:dyDescent="0.25">
      <c r="A428" s="161" t="s">
        <v>376</v>
      </c>
      <c r="B428" s="161" t="s">
        <v>201</v>
      </c>
      <c r="C428" s="160" t="s">
        <v>105</v>
      </c>
      <c r="D428" s="159">
        <v>27300</v>
      </c>
      <c r="E428" s="159">
        <v>51000</v>
      </c>
      <c r="F428" s="159">
        <v>90000</v>
      </c>
      <c r="G428" s="226">
        <v>11</v>
      </c>
      <c r="H428" s="103"/>
    </row>
    <row r="429" spans="1:8" s="102" customFormat="1" x14ac:dyDescent="0.25">
      <c r="A429" s="161" t="s">
        <v>87</v>
      </c>
      <c r="B429" s="161" t="s">
        <v>374</v>
      </c>
      <c r="C429" s="160" t="s">
        <v>91</v>
      </c>
      <c r="D429" s="159">
        <f>+D428</f>
        <v>27300</v>
      </c>
      <c r="E429" s="159">
        <f>+E428</f>
        <v>51000</v>
      </c>
      <c r="F429" s="159">
        <f>+F428</f>
        <v>90000</v>
      </c>
      <c r="G429" s="226">
        <v>11</v>
      </c>
      <c r="H429" s="167"/>
    </row>
    <row r="430" spans="1:8" s="102" customFormat="1" x14ac:dyDescent="0.25">
      <c r="A430" s="24"/>
      <c r="B430" s="24"/>
      <c r="C430" s="23"/>
      <c r="D430" s="3"/>
      <c r="E430" s="3"/>
      <c r="F430" s="3"/>
      <c r="G430" s="222"/>
      <c r="H430" s="167"/>
    </row>
    <row r="431" spans="1:8" s="102" customFormat="1" ht="15.75" thickBot="1" x14ac:dyDescent="0.3">
      <c r="A431" s="48" t="s">
        <v>82</v>
      </c>
      <c r="B431" s="48" t="s">
        <v>367</v>
      </c>
      <c r="C431" s="49" t="s">
        <v>368</v>
      </c>
      <c r="D431" s="164">
        <f>+D419+D424+D429</f>
        <v>559300</v>
      </c>
      <c r="E431" s="164">
        <f>+E419+E424+E429</f>
        <v>611000</v>
      </c>
      <c r="F431" s="164">
        <f>+F419+F424+F429</f>
        <v>650000</v>
      </c>
      <c r="G431" s="222"/>
      <c r="H431" s="167"/>
    </row>
    <row r="432" spans="1:8" s="102" customFormat="1" ht="15.75" thickTop="1" x14ac:dyDescent="0.25">
      <c r="A432" s="24"/>
      <c r="B432" s="24"/>
      <c r="C432" s="23"/>
      <c r="D432" s="3"/>
      <c r="E432" s="3"/>
      <c r="F432" s="3"/>
      <c r="G432" s="222"/>
      <c r="H432" s="167"/>
    </row>
    <row r="433" spans="1:8" s="102" customFormat="1" ht="15.75" thickBot="1" x14ac:dyDescent="0.3">
      <c r="A433" s="24"/>
      <c r="B433" s="24"/>
      <c r="C433" s="23"/>
      <c r="D433" s="3"/>
      <c r="E433" s="3"/>
      <c r="F433" s="3"/>
      <c r="G433" s="222"/>
      <c r="H433" s="167"/>
    </row>
    <row r="434" spans="1:8" s="102" customFormat="1" ht="15.75" thickBot="1" x14ac:dyDescent="0.3">
      <c r="A434" s="45" t="s">
        <v>82</v>
      </c>
      <c r="B434" s="46" t="s">
        <v>593</v>
      </c>
      <c r="C434" s="47" t="s">
        <v>594</v>
      </c>
      <c r="D434" s="36"/>
      <c r="E434" s="36"/>
      <c r="F434" s="36"/>
      <c r="G434" s="63"/>
      <c r="H434" s="167"/>
    </row>
    <row r="435" spans="1:8" s="102" customFormat="1" x14ac:dyDescent="0.25">
      <c r="A435"/>
      <c r="B435"/>
      <c r="C435"/>
      <c r="D435"/>
      <c r="E435"/>
      <c r="F435"/>
      <c r="G435" s="23"/>
      <c r="H435" s="167"/>
    </row>
    <row r="436" spans="1:8" s="102" customFormat="1" x14ac:dyDescent="0.25">
      <c r="A436" s="27" t="s">
        <v>96</v>
      </c>
      <c r="B436" s="27" t="s">
        <v>8</v>
      </c>
      <c r="C436" s="28" t="s">
        <v>42</v>
      </c>
      <c r="D436" s="91" t="s">
        <v>846</v>
      </c>
      <c r="E436" s="91" t="s">
        <v>743</v>
      </c>
      <c r="F436" s="91" t="s">
        <v>821</v>
      </c>
      <c r="G436" s="232" t="s">
        <v>847</v>
      </c>
      <c r="H436" s="167"/>
    </row>
    <row r="437" spans="1:8" s="102" customFormat="1" x14ac:dyDescent="0.25">
      <c r="A437" s="27" t="s">
        <v>804</v>
      </c>
      <c r="B437" s="27" t="s">
        <v>805</v>
      </c>
      <c r="C437" s="27" t="s">
        <v>806</v>
      </c>
      <c r="D437" s="105" t="s">
        <v>848</v>
      </c>
      <c r="E437" s="105" t="s">
        <v>849</v>
      </c>
      <c r="F437" s="105" t="s">
        <v>850</v>
      </c>
      <c r="G437" s="233" t="s">
        <v>851</v>
      </c>
      <c r="H437" s="167"/>
    </row>
    <row r="438" spans="1:8" s="158" customFormat="1" x14ac:dyDescent="0.25">
      <c r="A438" s="34" t="s">
        <v>87</v>
      </c>
      <c r="B438" s="34" t="s">
        <v>595</v>
      </c>
      <c r="C438" s="35" t="s">
        <v>596</v>
      </c>
      <c r="D438" s="36"/>
      <c r="E438" s="36"/>
      <c r="F438" s="36"/>
      <c r="G438" s="229"/>
      <c r="H438" s="167"/>
    </row>
    <row r="439" spans="1:8" s="158" customFormat="1" x14ac:dyDescent="0.25">
      <c r="A439" s="24" t="s">
        <v>89</v>
      </c>
      <c r="B439" s="24" t="s">
        <v>371</v>
      </c>
      <c r="C439" s="23" t="s">
        <v>372</v>
      </c>
      <c r="D439" s="3"/>
      <c r="E439" s="3"/>
      <c r="F439" s="3"/>
      <c r="G439" s="229"/>
      <c r="H439" s="167"/>
    </row>
    <row r="440" spans="1:8" s="158" customFormat="1" x14ac:dyDescent="0.25">
      <c r="A440" s="161" t="s">
        <v>597</v>
      </c>
      <c r="B440" s="161" t="s">
        <v>215</v>
      </c>
      <c r="C440" s="160" t="s">
        <v>216</v>
      </c>
      <c r="D440" s="159">
        <v>0</v>
      </c>
      <c r="E440" s="159">
        <v>0</v>
      </c>
      <c r="F440" s="159">
        <v>0</v>
      </c>
      <c r="G440" s="226"/>
      <c r="H440" s="167"/>
    </row>
    <row r="441" spans="1:8" s="169" customFormat="1" x14ac:dyDescent="0.25">
      <c r="A441" s="161" t="s">
        <v>598</v>
      </c>
      <c r="B441" s="161" t="s">
        <v>122</v>
      </c>
      <c r="C441" s="160" t="s">
        <v>94</v>
      </c>
      <c r="D441" s="159">
        <v>18459.759999999998</v>
      </c>
      <c r="E441" s="159">
        <v>155819.81</v>
      </c>
      <c r="F441" s="159">
        <v>0</v>
      </c>
      <c r="G441" s="226" t="s">
        <v>882</v>
      </c>
      <c r="H441" s="167"/>
    </row>
    <row r="442" spans="1:8" s="102" customFormat="1" x14ac:dyDescent="0.25">
      <c r="A442" s="161" t="s">
        <v>599</v>
      </c>
      <c r="B442" s="161" t="s">
        <v>124</v>
      </c>
      <c r="C442" s="160" t="s">
        <v>95</v>
      </c>
      <c r="D442" s="159">
        <v>1609.62</v>
      </c>
      <c r="E442" s="159">
        <v>41530</v>
      </c>
      <c r="F442" s="159">
        <v>0</v>
      </c>
      <c r="G442" s="226" t="s">
        <v>882</v>
      </c>
      <c r="H442" s="167"/>
    </row>
    <row r="443" spans="1:8" s="102" customFormat="1" x14ac:dyDescent="0.25">
      <c r="A443" s="161" t="s">
        <v>770</v>
      </c>
      <c r="B443" s="161" t="s">
        <v>277</v>
      </c>
      <c r="C443" s="160" t="s">
        <v>306</v>
      </c>
      <c r="D443" s="159"/>
      <c r="E443" s="159">
        <v>7448</v>
      </c>
      <c r="F443" s="159">
        <v>0</v>
      </c>
      <c r="G443" s="226" t="s">
        <v>882</v>
      </c>
      <c r="H443" s="167"/>
    </row>
    <row r="444" spans="1:8" s="2" customFormat="1" x14ac:dyDescent="0.25">
      <c r="A444" s="161" t="s">
        <v>87</v>
      </c>
      <c r="B444" s="161" t="s">
        <v>595</v>
      </c>
      <c r="C444" s="160" t="s">
        <v>91</v>
      </c>
      <c r="D444" s="159">
        <f>+D440+D441+D442+D443</f>
        <v>20069.379999999997</v>
      </c>
      <c r="E444" s="159">
        <f>+E440+E441+E442+E443</f>
        <v>204797.81</v>
      </c>
      <c r="F444" s="159">
        <f>+F440+F441+F442+F443</f>
        <v>0</v>
      </c>
      <c r="G444" s="226" t="s">
        <v>882</v>
      </c>
      <c r="H444" s="167"/>
    </row>
    <row r="445" spans="1:8" s="102" customFormat="1" x14ac:dyDescent="0.25">
      <c r="A445" s="24"/>
      <c r="B445" s="24"/>
      <c r="C445" s="23"/>
      <c r="D445" s="3"/>
      <c r="E445" s="3"/>
      <c r="F445" s="3"/>
      <c r="G445" s="229"/>
      <c r="H445" s="169"/>
    </row>
    <row r="446" spans="1:8" s="102" customFormat="1" x14ac:dyDescent="0.25">
      <c r="A446" s="34" t="s">
        <v>164</v>
      </c>
      <c r="B446" s="34" t="s">
        <v>771</v>
      </c>
      <c r="C446" s="35" t="s">
        <v>772</v>
      </c>
      <c r="D446" s="36"/>
      <c r="E446" s="36"/>
      <c r="F446" s="36"/>
      <c r="G446" s="229"/>
      <c r="H446" s="167"/>
    </row>
    <row r="447" spans="1:8" x14ac:dyDescent="0.25">
      <c r="A447" s="24" t="s">
        <v>89</v>
      </c>
      <c r="B447" s="24" t="s">
        <v>190</v>
      </c>
      <c r="C447" s="23" t="s">
        <v>191</v>
      </c>
      <c r="G447" s="229"/>
      <c r="H447" s="167"/>
    </row>
    <row r="448" spans="1:8" x14ac:dyDescent="0.25">
      <c r="A448" s="161" t="s">
        <v>773</v>
      </c>
      <c r="B448" s="161" t="s">
        <v>122</v>
      </c>
      <c r="C448" s="160" t="s">
        <v>94</v>
      </c>
      <c r="D448" s="159">
        <v>73343.75</v>
      </c>
      <c r="E448" s="159">
        <v>73343.75</v>
      </c>
      <c r="F448" s="159">
        <v>5000</v>
      </c>
      <c r="G448" s="226" t="s">
        <v>862</v>
      </c>
      <c r="H448" s="167"/>
    </row>
    <row r="449" spans="1:8" x14ac:dyDescent="0.25">
      <c r="A449" s="161" t="s">
        <v>774</v>
      </c>
      <c r="B449" s="161" t="s">
        <v>124</v>
      </c>
      <c r="C449" s="160" t="s">
        <v>95</v>
      </c>
      <c r="D449" s="159"/>
      <c r="E449" s="159">
        <v>3125</v>
      </c>
      <c r="F449" s="159">
        <v>5000</v>
      </c>
      <c r="G449" s="226" t="s">
        <v>862</v>
      </c>
    </row>
    <row r="450" spans="1:8" x14ac:dyDescent="0.25">
      <c r="A450" s="161" t="s">
        <v>775</v>
      </c>
      <c r="B450" s="161" t="s">
        <v>201</v>
      </c>
      <c r="C450" s="160" t="s">
        <v>105</v>
      </c>
      <c r="D450" s="159">
        <v>94274.37</v>
      </c>
      <c r="E450" s="159">
        <v>622944.28</v>
      </c>
      <c r="F450" s="159">
        <v>1000000</v>
      </c>
      <c r="G450" s="226" t="s">
        <v>862</v>
      </c>
    </row>
    <row r="451" spans="1:8" x14ac:dyDescent="0.25">
      <c r="A451" s="161" t="s">
        <v>776</v>
      </c>
      <c r="B451" s="161" t="s">
        <v>557</v>
      </c>
      <c r="C451" s="160" t="s">
        <v>558</v>
      </c>
      <c r="D451" s="159"/>
      <c r="E451" s="159">
        <v>7713.88</v>
      </c>
      <c r="F451" s="159">
        <v>0</v>
      </c>
      <c r="G451" s="226" t="s">
        <v>862</v>
      </c>
    </row>
    <row r="452" spans="1:8" x14ac:dyDescent="0.25">
      <c r="A452" s="161" t="s">
        <v>87</v>
      </c>
      <c r="B452" s="161" t="s">
        <v>771</v>
      </c>
      <c r="C452" s="160" t="s">
        <v>772</v>
      </c>
      <c r="D452" s="159">
        <f>SUM(D448:D451)</f>
        <v>167618.12</v>
      </c>
      <c r="E452" s="159">
        <f>SUM(E448:E451)</f>
        <v>707126.91</v>
      </c>
      <c r="F452" s="159">
        <f>SUM(F448:F451)</f>
        <v>1010000</v>
      </c>
      <c r="G452" s="226" t="s">
        <v>862</v>
      </c>
    </row>
    <row r="453" spans="1:8" s="2" customFormat="1" x14ac:dyDescent="0.25">
      <c r="A453" s="24"/>
      <c r="B453" s="24"/>
      <c r="C453" s="23"/>
      <c r="D453" s="3"/>
      <c r="E453" s="3"/>
      <c r="F453" s="3"/>
      <c r="G453" s="222"/>
      <c r="H453" s="60"/>
    </row>
    <row r="454" spans="1:8" s="2" customFormat="1" ht="15.75" thickBot="1" x14ac:dyDescent="0.3">
      <c r="A454" s="48" t="s">
        <v>82</v>
      </c>
      <c r="B454" s="48" t="s">
        <v>593</v>
      </c>
      <c r="C454" s="49" t="s">
        <v>594</v>
      </c>
      <c r="D454" s="164">
        <f>+D444+D452</f>
        <v>187687.5</v>
      </c>
      <c r="E454" s="164">
        <f>+E444+E452</f>
        <v>911924.72</v>
      </c>
      <c r="F454" s="164">
        <f>+F444+F452</f>
        <v>1010000</v>
      </c>
      <c r="G454" s="222"/>
      <c r="H454" s="60"/>
    </row>
    <row r="455" spans="1:8" s="2" customFormat="1" ht="15.75" thickTop="1" x14ac:dyDescent="0.25">
      <c r="A455"/>
      <c r="B455"/>
      <c r="C455"/>
      <c r="D455"/>
      <c r="E455" s="3"/>
      <c r="F455"/>
      <c r="G455" s="23"/>
      <c r="H455" s="60"/>
    </row>
    <row r="456" spans="1:8" s="2" customFormat="1" x14ac:dyDescent="0.25">
      <c r="A456" s="24"/>
      <c r="B456" s="24"/>
      <c r="C456" s="23"/>
      <c r="D456" s="3"/>
      <c r="E456" s="3"/>
      <c r="F456" s="3"/>
      <c r="G456" s="222"/>
      <c r="H456" s="60"/>
    </row>
    <row r="457" spans="1:8" s="2" customFormat="1" x14ac:dyDescent="0.25">
      <c r="A457" s="41" t="s">
        <v>83</v>
      </c>
      <c r="B457" s="29" t="s">
        <v>137</v>
      </c>
      <c r="C457" s="30" t="s">
        <v>136</v>
      </c>
      <c r="D457" s="170">
        <f>+D176+D218+D242+D296+D411+D431+D454</f>
        <v>9611776.0899999999</v>
      </c>
      <c r="E457" s="65">
        <f>+E176+E218+E242+E296+E411+E431+E454</f>
        <v>11035949.860000001</v>
      </c>
      <c r="F457" s="170">
        <f>+F176+F218+F242+F296+F411+F431+F454</f>
        <v>28775802</v>
      </c>
      <c r="G457" s="222"/>
      <c r="H457" s="60"/>
    </row>
    <row r="458" spans="1:8" s="1" customFormat="1" ht="15.75" thickBot="1" x14ac:dyDescent="0.3">
      <c r="A458" s="42" t="s">
        <v>79</v>
      </c>
      <c r="B458" s="32" t="s">
        <v>98</v>
      </c>
      <c r="C458" s="33" t="s">
        <v>136</v>
      </c>
      <c r="D458" s="166">
        <f>+D457</f>
        <v>9611776.0899999999</v>
      </c>
      <c r="E458" s="66">
        <f>+E457</f>
        <v>11035949.860000001</v>
      </c>
      <c r="F458" s="166">
        <f>+F457</f>
        <v>28775802</v>
      </c>
      <c r="G458" s="222"/>
      <c r="H458" s="174"/>
    </row>
    <row r="459" spans="1:8" x14ac:dyDescent="0.25">
      <c r="G459" s="222"/>
    </row>
    <row r="460" spans="1:8" s="2" customFormat="1" x14ac:dyDescent="0.25">
      <c r="A460" s="24"/>
      <c r="B460" s="24"/>
      <c r="C460" s="23"/>
      <c r="D460" s="3"/>
      <c r="E460" s="3"/>
      <c r="F460" s="3"/>
      <c r="G460" s="222"/>
      <c r="H460" s="60"/>
    </row>
    <row r="461" spans="1:8" x14ac:dyDescent="0.25">
      <c r="G461" s="222"/>
    </row>
    <row r="462" spans="1:8" x14ac:dyDescent="0.25">
      <c r="G462" s="222"/>
      <c r="H462" s="167"/>
    </row>
    <row r="463" spans="1:8" x14ac:dyDescent="0.25">
      <c r="A463" s="34" t="s">
        <v>79</v>
      </c>
      <c r="B463" s="34" t="s">
        <v>99</v>
      </c>
      <c r="C463" s="35" t="s">
        <v>600</v>
      </c>
      <c r="D463" s="36"/>
      <c r="E463" s="36"/>
      <c r="F463" s="36"/>
      <c r="G463" s="222"/>
      <c r="H463" s="167"/>
    </row>
    <row r="464" spans="1:8" x14ac:dyDescent="0.25">
      <c r="A464" s="34"/>
      <c r="B464" s="34"/>
      <c r="C464" s="35" t="s">
        <v>377</v>
      </c>
      <c r="D464" s="36"/>
      <c r="E464" s="36"/>
      <c r="F464" s="36"/>
      <c r="G464" s="222"/>
      <c r="H464" s="167"/>
    </row>
    <row r="465" spans="1:8" s="2" customFormat="1" x14ac:dyDescent="0.25">
      <c r="A465" s="34"/>
      <c r="B465" s="34"/>
      <c r="C465" s="35"/>
      <c r="D465" s="36"/>
      <c r="E465" s="36"/>
      <c r="F465" s="36"/>
      <c r="G465" s="222"/>
      <c r="H465" s="167"/>
    </row>
    <row r="466" spans="1:8" ht="15.75" thickBot="1" x14ac:dyDescent="0.3">
      <c r="A466" s="34" t="s">
        <v>83</v>
      </c>
      <c r="B466" s="34" t="s">
        <v>378</v>
      </c>
      <c r="C466" s="35" t="s">
        <v>379</v>
      </c>
      <c r="D466" s="36"/>
      <c r="E466" s="36"/>
      <c r="F466" s="36"/>
      <c r="G466" s="222"/>
      <c r="H466" s="167"/>
    </row>
    <row r="467" spans="1:8" ht="15.75" thickBot="1" x14ac:dyDescent="0.3">
      <c r="A467" s="45" t="s">
        <v>82</v>
      </c>
      <c r="B467" s="46" t="s">
        <v>380</v>
      </c>
      <c r="C467" s="47" t="s">
        <v>381</v>
      </c>
      <c r="D467" s="36"/>
      <c r="E467" s="36"/>
      <c r="F467" s="36"/>
      <c r="G467" s="222"/>
      <c r="H467" s="167"/>
    </row>
    <row r="468" spans="1:8" x14ac:dyDescent="0.25">
      <c r="A468" s="27" t="s">
        <v>96</v>
      </c>
      <c r="B468" s="27" t="s">
        <v>8</v>
      </c>
      <c r="C468" s="28" t="s">
        <v>42</v>
      </c>
      <c r="D468" s="91" t="s">
        <v>846</v>
      </c>
      <c r="E468" s="91" t="s">
        <v>743</v>
      </c>
      <c r="F468" s="91" t="s">
        <v>821</v>
      </c>
      <c r="G468" s="223" t="s">
        <v>855</v>
      </c>
      <c r="H468" s="167"/>
    </row>
    <row r="469" spans="1:8" x14ac:dyDescent="0.25">
      <c r="A469" s="27" t="s">
        <v>804</v>
      </c>
      <c r="B469" s="27" t="s">
        <v>805</v>
      </c>
      <c r="C469" s="27" t="s">
        <v>806</v>
      </c>
      <c r="D469" s="105" t="s">
        <v>848</v>
      </c>
      <c r="E469" s="105" t="s">
        <v>849</v>
      </c>
      <c r="F469" s="105" t="s">
        <v>850</v>
      </c>
      <c r="G469" s="224" t="s">
        <v>851</v>
      </c>
      <c r="H469" s="167"/>
    </row>
    <row r="470" spans="1:8" x14ac:dyDescent="0.25">
      <c r="A470" s="34" t="s">
        <v>140</v>
      </c>
      <c r="B470" s="34" t="s">
        <v>382</v>
      </c>
      <c r="C470" s="35" t="s">
        <v>383</v>
      </c>
      <c r="D470" s="36"/>
      <c r="E470" s="36"/>
      <c r="F470" s="36"/>
      <c r="G470" s="229"/>
      <c r="H470" s="167"/>
    </row>
    <row r="471" spans="1:8" x14ac:dyDescent="0.25">
      <c r="A471" s="24" t="s">
        <v>89</v>
      </c>
      <c r="B471" s="24" t="s">
        <v>86</v>
      </c>
      <c r="C471" s="23" t="s">
        <v>90</v>
      </c>
      <c r="G471" s="229"/>
      <c r="H471" s="167"/>
    </row>
    <row r="472" spans="1:8" x14ac:dyDescent="0.25">
      <c r="A472" s="161" t="s">
        <v>384</v>
      </c>
      <c r="B472" s="161" t="s">
        <v>277</v>
      </c>
      <c r="C472" s="160" t="s">
        <v>306</v>
      </c>
      <c r="D472" s="159">
        <v>47521.5</v>
      </c>
      <c r="E472" s="159">
        <v>35231.53</v>
      </c>
      <c r="F472" s="159">
        <v>100000</v>
      </c>
      <c r="G472" s="226">
        <v>11</v>
      </c>
      <c r="H472" s="167"/>
    </row>
    <row r="473" spans="1:8" x14ac:dyDescent="0.25">
      <c r="A473" s="161" t="s">
        <v>140</v>
      </c>
      <c r="B473" s="161" t="s">
        <v>382</v>
      </c>
      <c r="C473" s="160" t="s">
        <v>91</v>
      </c>
      <c r="D473" s="159">
        <f>+D472</f>
        <v>47521.5</v>
      </c>
      <c r="E473" s="159">
        <f>+E472</f>
        <v>35231.53</v>
      </c>
      <c r="F473" s="159">
        <f>+F472</f>
        <v>100000</v>
      </c>
      <c r="G473" s="226">
        <v>11</v>
      </c>
      <c r="H473" s="167"/>
    </row>
    <row r="474" spans="1:8" x14ac:dyDescent="0.25">
      <c r="G474" s="229"/>
      <c r="H474" s="167"/>
    </row>
    <row r="475" spans="1:8" x14ac:dyDescent="0.25">
      <c r="A475" s="34" t="s">
        <v>87</v>
      </c>
      <c r="B475" s="34" t="s">
        <v>385</v>
      </c>
      <c r="C475" s="35" t="s">
        <v>118</v>
      </c>
      <c r="D475" s="36"/>
      <c r="E475" s="36"/>
      <c r="F475" s="36"/>
      <c r="G475" s="229"/>
      <c r="H475" s="167"/>
    </row>
    <row r="476" spans="1:8" x14ac:dyDescent="0.25">
      <c r="A476" s="24" t="s">
        <v>89</v>
      </c>
      <c r="B476" s="24" t="s">
        <v>119</v>
      </c>
      <c r="C476" s="23" t="s">
        <v>120</v>
      </c>
      <c r="E476" s="171"/>
      <c r="F476" s="171"/>
      <c r="G476" s="229"/>
      <c r="H476" s="167"/>
    </row>
    <row r="477" spans="1:8" x14ac:dyDescent="0.25">
      <c r="A477" s="161" t="s">
        <v>386</v>
      </c>
      <c r="B477" s="161" t="s">
        <v>209</v>
      </c>
      <c r="C477" s="160" t="s">
        <v>210</v>
      </c>
      <c r="D477" s="159">
        <v>1816976</v>
      </c>
      <c r="E477" s="157">
        <v>1828342.53</v>
      </c>
      <c r="F477" s="157">
        <v>1900000</v>
      </c>
      <c r="G477" s="226">
        <v>11</v>
      </c>
      <c r="H477" s="167"/>
    </row>
    <row r="478" spans="1:8" s="2" customFormat="1" x14ac:dyDescent="0.25">
      <c r="A478" s="161" t="s">
        <v>387</v>
      </c>
      <c r="B478" s="161" t="s">
        <v>250</v>
      </c>
      <c r="C478" s="160" t="s">
        <v>251</v>
      </c>
      <c r="D478" s="159">
        <v>60300</v>
      </c>
      <c r="E478" s="159">
        <v>136100</v>
      </c>
      <c r="F478" s="159">
        <v>200000</v>
      </c>
      <c r="G478" s="226">
        <v>11</v>
      </c>
      <c r="H478" s="167"/>
    </row>
    <row r="479" spans="1:8" x14ac:dyDescent="0.25">
      <c r="A479" s="161" t="s">
        <v>388</v>
      </c>
      <c r="B479" s="161" t="s">
        <v>212</v>
      </c>
      <c r="C479" s="160" t="s">
        <v>213</v>
      </c>
      <c r="D479" s="159">
        <v>312520.14</v>
      </c>
      <c r="E479" s="159">
        <v>293185.25</v>
      </c>
      <c r="F479" s="159">
        <v>330000</v>
      </c>
      <c r="G479" s="226">
        <v>11</v>
      </c>
      <c r="H479" s="167"/>
    </row>
    <row r="480" spans="1:8" x14ac:dyDescent="0.25">
      <c r="A480" s="161" t="s">
        <v>389</v>
      </c>
      <c r="B480" s="161" t="s">
        <v>215</v>
      </c>
      <c r="C480" s="160" t="s">
        <v>216</v>
      </c>
      <c r="D480" s="159">
        <v>78423.38</v>
      </c>
      <c r="E480" s="159">
        <v>96888.23</v>
      </c>
      <c r="F480" s="159">
        <v>100000</v>
      </c>
      <c r="G480" s="226">
        <v>11</v>
      </c>
      <c r="H480" s="167"/>
    </row>
    <row r="481" spans="1:8" x14ac:dyDescent="0.25">
      <c r="A481" s="161" t="s">
        <v>390</v>
      </c>
      <c r="B481" s="161" t="s">
        <v>255</v>
      </c>
      <c r="C481" s="160" t="s">
        <v>93</v>
      </c>
      <c r="D481" s="159">
        <v>99849.600000000006</v>
      </c>
      <c r="E481" s="159">
        <v>116909.69</v>
      </c>
      <c r="F481" s="159">
        <v>120000</v>
      </c>
      <c r="G481" s="226">
        <v>11</v>
      </c>
      <c r="H481" s="167"/>
    </row>
    <row r="482" spans="1:8" x14ac:dyDescent="0.25">
      <c r="A482" s="161" t="s">
        <v>391</v>
      </c>
      <c r="B482" s="161" t="s">
        <v>122</v>
      </c>
      <c r="C482" s="160" t="s">
        <v>94</v>
      </c>
      <c r="D482" s="159">
        <v>180033.38</v>
      </c>
      <c r="E482" s="159">
        <v>240844.64</v>
      </c>
      <c r="F482" s="159">
        <v>250000</v>
      </c>
      <c r="G482" s="226">
        <v>11</v>
      </c>
      <c r="H482" s="167"/>
    </row>
    <row r="483" spans="1:8" x14ac:dyDescent="0.25">
      <c r="A483" s="161" t="s">
        <v>392</v>
      </c>
      <c r="B483" s="161" t="s">
        <v>332</v>
      </c>
      <c r="C483" s="160" t="s">
        <v>393</v>
      </c>
      <c r="D483" s="159">
        <v>19091.03</v>
      </c>
      <c r="E483" s="159">
        <v>10502.44</v>
      </c>
      <c r="F483" s="159">
        <v>16000</v>
      </c>
      <c r="G483" s="226">
        <v>11</v>
      </c>
      <c r="H483" s="167"/>
    </row>
    <row r="484" spans="1:8" x14ac:dyDescent="0.25">
      <c r="A484" s="161" t="s">
        <v>394</v>
      </c>
      <c r="B484" s="161" t="s">
        <v>124</v>
      </c>
      <c r="C484" s="160" t="s">
        <v>95</v>
      </c>
      <c r="D484" s="159">
        <v>235523.46</v>
      </c>
      <c r="E484" s="159">
        <v>199026.49</v>
      </c>
      <c r="F484" s="159">
        <v>300000</v>
      </c>
      <c r="G484" s="226">
        <v>11</v>
      </c>
      <c r="H484" s="167"/>
    </row>
    <row r="485" spans="1:8" x14ac:dyDescent="0.25">
      <c r="A485" s="161" t="s">
        <v>395</v>
      </c>
      <c r="B485" s="161" t="s">
        <v>288</v>
      </c>
      <c r="C485" s="160" t="s">
        <v>320</v>
      </c>
      <c r="D485" s="159">
        <v>56118.38</v>
      </c>
      <c r="E485" s="159">
        <v>198974.55</v>
      </c>
      <c r="F485" s="159">
        <v>200000</v>
      </c>
      <c r="G485" s="226">
        <v>11</v>
      </c>
      <c r="H485" s="167"/>
    </row>
    <row r="486" spans="1:8" x14ac:dyDescent="0.25">
      <c r="A486" s="161" t="s">
        <v>87</v>
      </c>
      <c r="B486" s="161" t="s">
        <v>385</v>
      </c>
      <c r="C486" s="160" t="s">
        <v>91</v>
      </c>
      <c r="D486" s="159">
        <f>SUM(D477:D485)</f>
        <v>2858835.3699999996</v>
      </c>
      <c r="E486" s="159">
        <f>SUM(E477:E485)</f>
        <v>3120773.8200000003</v>
      </c>
      <c r="F486" s="159">
        <f>SUM(F477:F485)</f>
        <v>3416000</v>
      </c>
      <c r="G486" s="226">
        <v>11</v>
      </c>
    </row>
    <row r="487" spans="1:8" s="2" customFormat="1" x14ac:dyDescent="0.25">
      <c r="A487" s="24"/>
      <c r="B487" s="24"/>
      <c r="C487" s="23"/>
      <c r="D487" s="3"/>
      <c r="E487" s="3"/>
      <c r="F487" s="3"/>
      <c r="G487" s="229"/>
      <c r="H487" s="60"/>
    </row>
    <row r="488" spans="1:8" s="2" customFormat="1" x14ac:dyDescent="0.25">
      <c r="A488" s="34" t="s">
        <v>87</v>
      </c>
      <c r="B488" s="34" t="s">
        <v>396</v>
      </c>
      <c r="C488" s="35" t="s">
        <v>397</v>
      </c>
      <c r="D488" s="36"/>
      <c r="E488" s="36"/>
      <c r="F488" s="36"/>
      <c r="G488" s="229"/>
      <c r="H488" s="60"/>
    </row>
    <row r="489" spans="1:8" x14ac:dyDescent="0.25">
      <c r="A489" s="24" t="s">
        <v>89</v>
      </c>
      <c r="B489" s="24" t="s">
        <v>398</v>
      </c>
      <c r="C489" s="23" t="s">
        <v>399</v>
      </c>
      <c r="G489" s="229"/>
    </row>
    <row r="490" spans="1:8" x14ac:dyDescent="0.25">
      <c r="A490" s="161" t="s">
        <v>400</v>
      </c>
      <c r="B490" s="161" t="s">
        <v>401</v>
      </c>
      <c r="C490" s="160" t="s">
        <v>402</v>
      </c>
      <c r="D490" s="218">
        <v>64228.83</v>
      </c>
      <c r="E490" s="159">
        <v>23247.11</v>
      </c>
      <c r="F490" s="159">
        <v>0</v>
      </c>
      <c r="G490" s="226">
        <v>11</v>
      </c>
    </row>
    <row r="491" spans="1:8" x14ac:dyDescent="0.25">
      <c r="A491" s="161" t="s">
        <v>403</v>
      </c>
      <c r="B491" s="161" t="s">
        <v>404</v>
      </c>
      <c r="C491" s="160" t="s">
        <v>405</v>
      </c>
      <c r="D491" s="159">
        <v>602523.93000000005</v>
      </c>
      <c r="E491" s="157">
        <v>644102.5</v>
      </c>
      <c r="F491" s="157">
        <v>0</v>
      </c>
      <c r="G491" s="226">
        <v>11</v>
      </c>
    </row>
    <row r="492" spans="1:8" s="1" customFormat="1" x14ac:dyDescent="0.25">
      <c r="A492" s="161" t="s">
        <v>87</v>
      </c>
      <c r="B492" s="161" t="s">
        <v>396</v>
      </c>
      <c r="C492" s="160" t="s">
        <v>91</v>
      </c>
      <c r="D492" s="159">
        <f>+D490+D491</f>
        <v>666752.76</v>
      </c>
      <c r="E492" s="159">
        <f>+E490+E491</f>
        <v>667349.61</v>
      </c>
      <c r="F492" s="159">
        <f>+F490+F491</f>
        <v>0</v>
      </c>
      <c r="G492" s="226">
        <v>11</v>
      </c>
      <c r="H492" s="174"/>
    </row>
    <row r="493" spans="1:8" ht="15.75" thickBot="1" x14ac:dyDescent="0.3">
      <c r="G493" s="222"/>
    </row>
    <row r="494" spans="1:8" s="2" customFormat="1" x14ac:dyDescent="0.25">
      <c r="A494" s="38" t="s">
        <v>82</v>
      </c>
      <c r="B494" s="39" t="s">
        <v>380</v>
      </c>
      <c r="C494" s="40" t="s">
        <v>406</v>
      </c>
      <c r="D494" s="163">
        <f>+D473+D486+D492</f>
        <v>3573109.63</v>
      </c>
      <c r="E494" s="64">
        <f>+E473+E486+E492</f>
        <v>3823354.96</v>
      </c>
      <c r="F494" s="163">
        <f>+F473+F486+F492</f>
        <v>3516000</v>
      </c>
      <c r="G494" s="222"/>
      <c r="H494" s="60"/>
    </row>
    <row r="495" spans="1:8" ht="15.75" thickBot="1" x14ac:dyDescent="0.3">
      <c r="A495" s="42" t="s">
        <v>83</v>
      </c>
      <c r="B495" s="32" t="s">
        <v>378</v>
      </c>
      <c r="C495" s="33" t="s">
        <v>379</v>
      </c>
      <c r="D495" s="162">
        <f>+D494</f>
        <v>3573109.63</v>
      </c>
      <c r="E495" s="66">
        <f>+E494</f>
        <v>3823354.96</v>
      </c>
      <c r="F495" s="162">
        <f>+F494</f>
        <v>3516000</v>
      </c>
      <c r="G495" s="222"/>
    </row>
    <row r="496" spans="1:8" x14ac:dyDescent="0.25">
      <c r="G496" s="222"/>
      <c r="H496" s="167"/>
    </row>
    <row r="497" spans="1:8" x14ac:dyDescent="0.25">
      <c r="A497" s="34" t="s">
        <v>83</v>
      </c>
      <c r="B497" s="34" t="s">
        <v>407</v>
      </c>
      <c r="C497" s="35" t="s">
        <v>408</v>
      </c>
      <c r="D497" s="36"/>
      <c r="E497" s="36"/>
      <c r="F497" s="36"/>
      <c r="G497" s="222"/>
      <c r="H497" s="167"/>
    </row>
    <row r="498" spans="1:8" x14ac:dyDescent="0.25">
      <c r="A498" s="34"/>
      <c r="B498" s="34"/>
      <c r="C498" s="35" t="s">
        <v>409</v>
      </c>
      <c r="D498" s="36"/>
      <c r="E498" s="36"/>
      <c r="F498" s="36"/>
      <c r="G498" s="222"/>
    </row>
    <row r="499" spans="1:8" s="2" customFormat="1" ht="15.75" thickBot="1" x14ac:dyDescent="0.3">
      <c r="A499" s="24"/>
      <c r="B499" s="24"/>
      <c r="C499" s="23"/>
      <c r="D499" s="3"/>
      <c r="E499" s="3"/>
      <c r="F499" s="3"/>
      <c r="G499" s="222"/>
      <c r="H499" s="60"/>
    </row>
    <row r="500" spans="1:8" ht="15.75" thickBot="1" x14ac:dyDescent="0.3">
      <c r="A500" s="45" t="s">
        <v>82</v>
      </c>
      <c r="B500" s="46" t="s">
        <v>410</v>
      </c>
      <c r="C500" s="47" t="s">
        <v>411</v>
      </c>
      <c r="G500" s="222"/>
    </row>
    <row r="501" spans="1:8" x14ac:dyDescent="0.25">
      <c r="G501" s="222"/>
      <c r="H501" s="167"/>
    </row>
    <row r="502" spans="1:8" x14ac:dyDescent="0.25">
      <c r="A502" s="27" t="s">
        <v>96</v>
      </c>
      <c r="B502" s="27" t="s">
        <v>8</v>
      </c>
      <c r="C502" s="28" t="s">
        <v>42</v>
      </c>
      <c r="D502" s="91" t="s">
        <v>846</v>
      </c>
      <c r="E502" s="91" t="s">
        <v>743</v>
      </c>
      <c r="F502" s="91" t="s">
        <v>821</v>
      </c>
      <c r="G502" s="232" t="s">
        <v>847</v>
      </c>
      <c r="H502" s="167"/>
    </row>
    <row r="503" spans="1:8" x14ac:dyDescent="0.25">
      <c r="A503" s="27" t="s">
        <v>804</v>
      </c>
      <c r="B503" s="27" t="s">
        <v>805</v>
      </c>
      <c r="C503" s="27" t="s">
        <v>806</v>
      </c>
      <c r="D503" s="105" t="s">
        <v>848</v>
      </c>
      <c r="E503" s="105" t="s">
        <v>849</v>
      </c>
      <c r="F503" s="105" t="s">
        <v>850</v>
      </c>
      <c r="G503" s="233" t="s">
        <v>851</v>
      </c>
    </row>
    <row r="504" spans="1:8" s="2" customFormat="1" x14ac:dyDescent="0.25">
      <c r="A504" s="34" t="s">
        <v>87</v>
      </c>
      <c r="B504" s="34" t="s">
        <v>414</v>
      </c>
      <c r="C504" s="35" t="s">
        <v>415</v>
      </c>
      <c r="D504" s="36"/>
      <c r="E504" s="36"/>
      <c r="F504" s="36"/>
      <c r="G504" s="229"/>
      <c r="H504" s="60"/>
    </row>
    <row r="505" spans="1:8" x14ac:dyDescent="0.25">
      <c r="A505" s="24" t="s">
        <v>89</v>
      </c>
      <c r="B505" s="24" t="s">
        <v>412</v>
      </c>
      <c r="C505" s="23" t="s">
        <v>413</v>
      </c>
      <c r="G505" s="229"/>
    </row>
    <row r="506" spans="1:8" x14ac:dyDescent="0.25">
      <c r="A506" s="161" t="s">
        <v>416</v>
      </c>
      <c r="B506" s="161" t="s">
        <v>122</v>
      </c>
      <c r="C506" s="160" t="s">
        <v>94</v>
      </c>
      <c r="D506" s="159">
        <v>266000</v>
      </c>
      <c r="E506" s="159">
        <v>439270</v>
      </c>
      <c r="F506" s="159">
        <v>500000</v>
      </c>
      <c r="G506" s="226">
        <v>11</v>
      </c>
      <c r="H506" s="167"/>
    </row>
    <row r="507" spans="1:8" x14ac:dyDescent="0.25">
      <c r="A507" s="161" t="s">
        <v>87</v>
      </c>
      <c r="B507" s="161" t="s">
        <v>414</v>
      </c>
      <c r="C507" s="160" t="s">
        <v>91</v>
      </c>
      <c r="D507" s="159">
        <f>+D506</f>
        <v>266000</v>
      </c>
      <c r="E507" s="159">
        <f>+E506</f>
        <v>439270</v>
      </c>
      <c r="F507" s="159">
        <f>+F506</f>
        <v>500000</v>
      </c>
      <c r="G507" s="226">
        <v>11</v>
      </c>
      <c r="H507" s="167"/>
    </row>
    <row r="508" spans="1:8" x14ac:dyDescent="0.25">
      <c r="G508" s="229"/>
      <c r="H508" s="167"/>
    </row>
    <row r="509" spans="1:8" x14ac:dyDescent="0.25">
      <c r="A509" s="34" t="s">
        <v>87</v>
      </c>
      <c r="B509" s="34" t="s">
        <v>417</v>
      </c>
      <c r="C509" s="35" t="s">
        <v>418</v>
      </c>
      <c r="D509" s="36"/>
      <c r="E509" s="36"/>
      <c r="F509" s="36"/>
      <c r="G509" s="229"/>
      <c r="H509" s="167"/>
    </row>
    <row r="510" spans="1:8" x14ac:dyDescent="0.25">
      <c r="A510" s="24" t="s">
        <v>180</v>
      </c>
      <c r="B510" s="24" t="s">
        <v>412</v>
      </c>
      <c r="C510" s="23" t="s">
        <v>413</v>
      </c>
      <c r="G510" s="229"/>
      <c r="H510" s="167"/>
    </row>
    <row r="511" spans="1:8" x14ac:dyDescent="0.25">
      <c r="A511" s="161" t="s">
        <v>419</v>
      </c>
      <c r="B511" s="161" t="s">
        <v>124</v>
      </c>
      <c r="C511" s="160" t="s">
        <v>230</v>
      </c>
      <c r="D511" s="159">
        <v>8077</v>
      </c>
      <c r="E511" s="159">
        <v>8077</v>
      </c>
      <c r="F511" s="159">
        <v>10000</v>
      </c>
      <c r="G511" s="226">
        <v>11</v>
      </c>
      <c r="H511" s="103"/>
    </row>
    <row r="512" spans="1:8" x14ac:dyDescent="0.25">
      <c r="A512" s="161" t="s">
        <v>87</v>
      </c>
      <c r="B512" s="161" t="s">
        <v>417</v>
      </c>
      <c r="C512" s="160" t="s">
        <v>91</v>
      </c>
      <c r="D512" s="159">
        <f>+D511</f>
        <v>8077</v>
      </c>
      <c r="E512" s="159">
        <f>+E511</f>
        <v>8077</v>
      </c>
      <c r="F512" s="159">
        <f>+F511</f>
        <v>10000</v>
      </c>
      <c r="G512" s="226">
        <v>11</v>
      </c>
    </row>
    <row r="513" spans="1:8" x14ac:dyDescent="0.25">
      <c r="G513" s="229"/>
    </row>
    <row r="514" spans="1:8" x14ac:dyDescent="0.25">
      <c r="A514" s="34" t="s">
        <v>87</v>
      </c>
      <c r="B514" s="34" t="s">
        <v>420</v>
      </c>
      <c r="C514" s="35" t="s">
        <v>421</v>
      </c>
      <c r="D514" s="36"/>
      <c r="E514" s="36"/>
      <c r="F514" s="36"/>
      <c r="G514" s="229"/>
    </row>
    <row r="515" spans="1:8" s="1" customFormat="1" x14ac:dyDescent="0.25">
      <c r="A515" s="24" t="s">
        <v>89</v>
      </c>
      <c r="B515" s="24" t="s">
        <v>422</v>
      </c>
      <c r="C515" s="23" t="s">
        <v>423</v>
      </c>
      <c r="D515" s="3"/>
      <c r="E515" s="3"/>
      <c r="F515" s="3"/>
      <c r="G515" s="229"/>
      <c r="H515" s="174"/>
    </row>
    <row r="516" spans="1:8" x14ac:dyDescent="0.25">
      <c r="A516" s="161" t="s">
        <v>424</v>
      </c>
      <c r="B516" s="161" t="s">
        <v>122</v>
      </c>
      <c r="C516" s="160" t="s">
        <v>94</v>
      </c>
      <c r="D516" s="159">
        <v>106708.5</v>
      </c>
      <c r="E516" s="159">
        <v>270781.45</v>
      </c>
      <c r="F516" s="159">
        <v>200000</v>
      </c>
      <c r="G516" s="226">
        <v>11</v>
      </c>
    </row>
    <row r="517" spans="1:8" s="2" customFormat="1" x14ac:dyDescent="0.25">
      <c r="A517" s="161" t="s">
        <v>425</v>
      </c>
      <c r="B517" s="161" t="s">
        <v>201</v>
      </c>
      <c r="C517" s="160" t="s">
        <v>105</v>
      </c>
      <c r="D517" s="159">
        <v>15000</v>
      </c>
      <c r="E517" s="159">
        <v>15000</v>
      </c>
      <c r="F517" s="159">
        <v>25000</v>
      </c>
      <c r="G517" s="226">
        <v>11</v>
      </c>
      <c r="H517" s="60"/>
    </row>
    <row r="518" spans="1:8" x14ac:dyDescent="0.25">
      <c r="A518" s="161" t="s">
        <v>426</v>
      </c>
      <c r="B518" s="161" t="s">
        <v>427</v>
      </c>
      <c r="C518" s="160" t="s">
        <v>428</v>
      </c>
      <c r="D518" s="159">
        <v>0</v>
      </c>
      <c r="E518" s="159">
        <v>0</v>
      </c>
      <c r="F518" s="159">
        <v>10000</v>
      </c>
      <c r="G518" s="226">
        <v>11</v>
      </c>
    </row>
    <row r="519" spans="1:8" x14ac:dyDescent="0.25">
      <c r="A519" s="161" t="s">
        <v>87</v>
      </c>
      <c r="B519" s="161" t="s">
        <v>420</v>
      </c>
      <c r="C519" s="160" t="s">
        <v>91</v>
      </c>
      <c r="D519" s="159">
        <f>+D516+D517+D518</f>
        <v>121708.5</v>
      </c>
      <c r="E519" s="159">
        <f>+E516+E517+E518</f>
        <v>285781.45</v>
      </c>
      <c r="F519" s="159">
        <f>+F516+F517+F518</f>
        <v>235000</v>
      </c>
      <c r="G519" s="226">
        <v>11</v>
      </c>
      <c r="H519" s="167"/>
    </row>
    <row r="520" spans="1:8" x14ac:dyDescent="0.25">
      <c r="G520" s="222"/>
      <c r="H520" s="167"/>
    </row>
    <row r="521" spans="1:8" ht="15.75" thickBot="1" x14ac:dyDescent="0.3">
      <c r="A521" s="48" t="s">
        <v>82</v>
      </c>
      <c r="B521" s="48" t="s">
        <v>410</v>
      </c>
      <c r="C521" s="49" t="s">
        <v>411</v>
      </c>
      <c r="D521" s="164">
        <f>+D507+D512+D519</f>
        <v>395785.5</v>
      </c>
      <c r="E521" s="164">
        <f>+E507+E512+E519</f>
        <v>733128.45</v>
      </c>
      <c r="F521" s="164">
        <f>+F507+F512+F519</f>
        <v>745000</v>
      </c>
      <c r="G521" s="63"/>
      <c r="H521" s="167"/>
    </row>
    <row r="522" spans="1:8" ht="16.5" thickTop="1" thickBot="1" x14ac:dyDescent="0.3">
      <c r="G522" s="222"/>
      <c r="H522" s="167"/>
    </row>
    <row r="523" spans="1:8" ht="15.75" thickBot="1" x14ac:dyDescent="0.3">
      <c r="A523" s="45" t="s">
        <v>82</v>
      </c>
      <c r="B523" s="46" t="s">
        <v>429</v>
      </c>
      <c r="C523" s="47" t="s">
        <v>430</v>
      </c>
      <c r="G523" s="222"/>
      <c r="H523" s="167"/>
    </row>
    <row r="524" spans="1:8" x14ac:dyDescent="0.25">
      <c r="A524" s="34"/>
      <c r="B524" s="34"/>
      <c r="C524" s="35"/>
      <c r="G524" s="222"/>
    </row>
    <row r="525" spans="1:8" s="2" customFormat="1" x14ac:dyDescent="0.25">
      <c r="A525" s="27" t="s">
        <v>96</v>
      </c>
      <c r="B525" s="27" t="s">
        <v>8</v>
      </c>
      <c r="C525" s="28" t="s">
        <v>42</v>
      </c>
      <c r="D525" s="91" t="s">
        <v>846</v>
      </c>
      <c r="E525" s="91" t="s">
        <v>743</v>
      </c>
      <c r="F525" s="91" t="s">
        <v>821</v>
      </c>
      <c r="G525" s="223" t="s">
        <v>847</v>
      </c>
      <c r="H525" s="60"/>
    </row>
    <row r="526" spans="1:8" x14ac:dyDescent="0.25">
      <c r="A526" s="27" t="s">
        <v>804</v>
      </c>
      <c r="B526" s="27" t="s">
        <v>805</v>
      </c>
      <c r="C526" s="27" t="s">
        <v>806</v>
      </c>
      <c r="D526" s="105" t="s">
        <v>848</v>
      </c>
      <c r="E526" s="105" t="s">
        <v>849</v>
      </c>
      <c r="F526" s="105" t="s">
        <v>850</v>
      </c>
      <c r="G526" s="224" t="s">
        <v>851</v>
      </c>
    </row>
    <row r="527" spans="1:8" x14ac:dyDescent="0.25">
      <c r="A527" s="34" t="s">
        <v>140</v>
      </c>
      <c r="B527" s="34" t="s">
        <v>431</v>
      </c>
      <c r="C527" s="35" t="s">
        <v>432</v>
      </c>
      <c r="D527" s="36"/>
      <c r="E527" s="36"/>
      <c r="F527" s="36"/>
      <c r="G527" s="229"/>
      <c r="H527" s="167"/>
    </row>
    <row r="528" spans="1:8" x14ac:dyDescent="0.25">
      <c r="A528" s="24" t="s">
        <v>89</v>
      </c>
      <c r="B528" s="24" t="s">
        <v>433</v>
      </c>
      <c r="C528" s="23" t="s">
        <v>434</v>
      </c>
      <c r="G528" s="229"/>
      <c r="H528" s="167"/>
    </row>
    <row r="529" spans="1:9" x14ac:dyDescent="0.25">
      <c r="A529" s="161" t="s">
        <v>435</v>
      </c>
      <c r="B529" s="161" t="s">
        <v>122</v>
      </c>
      <c r="C529" s="160" t="s">
        <v>94</v>
      </c>
      <c r="D529" s="159">
        <v>33770</v>
      </c>
      <c r="E529" s="159">
        <v>55770</v>
      </c>
      <c r="F529" s="159">
        <v>60000</v>
      </c>
      <c r="G529" s="226">
        <v>73</v>
      </c>
      <c r="H529" s="167"/>
    </row>
    <row r="530" spans="1:9" x14ac:dyDescent="0.25">
      <c r="A530" s="161" t="s">
        <v>436</v>
      </c>
      <c r="B530" s="161" t="s">
        <v>170</v>
      </c>
      <c r="C530" s="160" t="s">
        <v>437</v>
      </c>
      <c r="D530" s="159">
        <v>103334.08</v>
      </c>
      <c r="E530" s="159">
        <v>0</v>
      </c>
      <c r="F530" s="159">
        <v>100000</v>
      </c>
      <c r="G530" s="226">
        <v>73</v>
      </c>
    </row>
    <row r="531" spans="1:9" x14ac:dyDescent="0.25">
      <c r="A531" s="161" t="s">
        <v>438</v>
      </c>
      <c r="B531" s="161" t="s">
        <v>201</v>
      </c>
      <c r="C531" s="160" t="s">
        <v>105</v>
      </c>
      <c r="D531" s="159">
        <v>59000</v>
      </c>
      <c r="E531" s="159">
        <v>72000</v>
      </c>
      <c r="F531" s="159">
        <v>72000</v>
      </c>
      <c r="G531" s="226">
        <v>73</v>
      </c>
      <c r="H531" s="103"/>
    </row>
    <row r="532" spans="1:9" x14ac:dyDescent="0.25">
      <c r="A532" s="161" t="s">
        <v>439</v>
      </c>
      <c r="B532" s="161" t="s">
        <v>440</v>
      </c>
      <c r="C532" s="160" t="s">
        <v>441</v>
      </c>
      <c r="D532" s="159">
        <v>545222</v>
      </c>
      <c r="E532" s="159">
        <v>816936</v>
      </c>
      <c r="F532" s="159">
        <v>100000</v>
      </c>
      <c r="G532" s="226">
        <v>73</v>
      </c>
    </row>
    <row r="533" spans="1:9" x14ac:dyDescent="0.25">
      <c r="A533" s="161" t="s">
        <v>140</v>
      </c>
      <c r="B533" s="161" t="s">
        <v>431</v>
      </c>
      <c r="C533" s="160" t="s">
        <v>91</v>
      </c>
      <c r="D533" s="159">
        <f>SUM(D529:D532)</f>
        <v>741326.08000000007</v>
      </c>
      <c r="E533" s="159">
        <f>SUM(E529:E532)</f>
        <v>944706</v>
      </c>
      <c r="F533" s="159">
        <f>SUM(F529:F532)</f>
        <v>332000</v>
      </c>
      <c r="G533" s="226">
        <v>73</v>
      </c>
    </row>
    <row r="534" spans="1:9" x14ac:dyDescent="0.25">
      <c r="G534" s="229"/>
    </row>
    <row r="535" spans="1:9" x14ac:dyDescent="0.25">
      <c r="A535" s="34" t="s">
        <v>87</v>
      </c>
      <c r="B535" s="34" t="s">
        <v>442</v>
      </c>
      <c r="C535" s="35" t="s">
        <v>443</v>
      </c>
      <c r="D535" s="36"/>
      <c r="E535" s="36"/>
      <c r="F535" s="36"/>
      <c r="G535" s="229"/>
    </row>
    <row r="536" spans="1:9" s="1" customFormat="1" x14ac:dyDescent="0.25">
      <c r="A536" s="24" t="s">
        <v>89</v>
      </c>
      <c r="B536" s="24" t="s">
        <v>433</v>
      </c>
      <c r="C536" s="23" t="s">
        <v>444</v>
      </c>
      <c r="D536" s="3"/>
      <c r="E536" s="3"/>
      <c r="F536" s="3"/>
      <c r="G536" s="229"/>
      <c r="H536" s="174"/>
      <c r="I536" s="26"/>
    </row>
    <row r="537" spans="1:9" x14ac:dyDescent="0.25">
      <c r="A537" s="161" t="s">
        <v>445</v>
      </c>
      <c r="B537" s="161" t="s">
        <v>122</v>
      </c>
      <c r="C537" s="160" t="s">
        <v>94</v>
      </c>
      <c r="D537" s="159">
        <v>37560.1</v>
      </c>
      <c r="E537" s="159">
        <v>29616</v>
      </c>
      <c r="F537" s="159">
        <v>100000</v>
      </c>
      <c r="G537" s="226">
        <v>73</v>
      </c>
    </row>
    <row r="538" spans="1:9" s="2" customFormat="1" x14ac:dyDescent="0.25">
      <c r="A538" s="161" t="s">
        <v>446</v>
      </c>
      <c r="B538" s="161" t="s">
        <v>427</v>
      </c>
      <c r="C538" s="160" t="s">
        <v>428</v>
      </c>
      <c r="D538" s="159">
        <v>11500</v>
      </c>
      <c r="E538" s="159">
        <v>0</v>
      </c>
      <c r="F538" s="159">
        <v>20000</v>
      </c>
      <c r="G538" s="226">
        <v>73</v>
      </c>
      <c r="H538" s="60"/>
    </row>
    <row r="539" spans="1:9" x14ac:dyDescent="0.25">
      <c r="A539" s="161" t="s">
        <v>87</v>
      </c>
      <c r="B539" s="161" t="s">
        <v>442</v>
      </c>
      <c r="C539" s="160" t="s">
        <v>91</v>
      </c>
      <c r="D539" s="159">
        <f>+D537+D538</f>
        <v>49060.1</v>
      </c>
      <c r="E539" s="159">
        <f>+E537+E538</f>
        <v>29616</v>
      </c>
      <c r="F539" s="159">
        <f>+F537+F538</f>
        <v>120000</v>
      </c>
      <c r="G539" s="226">
        <v>73</v>
      </c>
    </row>
    <row r="540" spans="1:9" x14ac:dyDescent="0.25">
      <c r="G540" s="222"/>
      <c r="H540" s="167"/>
    </row>
    <row r="541" spans="1:9" ht="15.75" thickBot="1" x14ac:dyDescent="0.3">
      <c r="A541" s="48" t="s">
        <v>82</v>
      </c>
      <c r="B541" s="48" t="s">
        <v>429</v>
      </c>
      <c r="C541" s="49" t="s">
        <v>430</v>
      </c>
      <c r="D541" s="164">
        <f>+D533+D539</f>
        <v>790386.18</v>
      </c>
      <c r="E541" s="164">
        <f>+E533+E539</f>
        <v>974322</v>
      </c>
      <c r="F541" s="164">
        <f>+F533+F539</f>
        <v>452000</v>
      </c>
      <c r="G541" s="63"/>
      <c r="H541" s="167"/>
    </row>
    <row r="542" spans="1:9" ht="16.5" thickTop="1" thickBot="1" x14ac:dyDescent="0.3">
      <c r="G542" s="222"/>
    </row>
    <row r="543" spans="1:9" ht="15.75" thickBot="1" x14ac:dyDescent="0.3">
      <c r="A543" s="45" t="s">
        <v>82</v>
      </c>
      <c r="B543" s="46" t="s">
        <v>447</v>
      </c>
      <c r="C543" s="51" t="s">
        <v>448</v>
      </c>
      <c r="D543" s="219"/>
      <c r="E543" s="220"/>
      <c r="F543" s="52"/>
      <c r="G543" s="222"/>
    </row>
    <row r="544" spans="1:9" x14ac:dyDescent="0.25">
      <c r="G544" s="222"/>
      <c r="H544" s="167"/>
    </row>
    <row r="545" spans="1:8" x14ac:dyDescent="0.25">
      <c r="A545" s="27" t="s">
        <v>96</v>
      </c>
      <c r="B545" s="27" t="s">
        <v>8</v>
      </c>
      <c r="C545" s="28" t="s">
        <v>42</v>
      </c>
      <c r="D545" s="91" t="s">
        <v>846</v>
      </c>
      <c r="E545" s="91" t="s">
        <v>743</v>
      </c>
      <c r="F545" s="91" t="s">
        <v>821</v>
      </c>
      <c r="G545" s="223" t="s">
        <v>847</v>
      </c>
      <c r="H545" s="167"/>
    </row>
    <row r="546" spans="1:8" x14ac:dyDescent="0.25">
      <c r="A546" s="27" t="s">
        <v>804</v>
      </c>
      <c r="B546" s="27" t="s">
        <v>805</v>
      </c>
      <c r="C546" s="27" t="s">
        <v>806</v>
      </c>
      <c r="D546" s="105" t="s">
        <v>848</v>
      </c>
      <c r="E546" s="105" t="s">
        <v>849</v>
      </c>
      <c r="F546" s="105" t="s">
        <v>850</v>
      </c>
      <c r="G546" s="224" t="s">
        <v>851</v>
      </c>
    </row>
    <row r="547" spans="1:8" s="2" customFormat="1" x14ac:dyDescent="0.25">
      <c r="A547" s="34" t="s">
        <v>87</v>
      </c>
      <c r="B547" s="34" t="s">
        <v>449</v>
      </c>
      <c r="C547" s="35" t="s">
        <v>450</v>
      </c>
      <c r="D547" s="36"/>
      <c r="E547" s="36"/>
      <c r="F547" s="36"/>
      <c r="G547" s="235"/>
      <c r="H547" s="60"/>
    </row>
    <row r="548" spans="1:8" x14ac:dyDescent="0.25">
      <c r="A548" s="24" t="s">
        <v>89</v>
      </c>
      <c r="B548" s="24" t="s">
        <v>451</v>
      </c>
      <c r="C548" s="23" t="s">
        <v>452</v>
      </c>
      <c r="G548" s="229"/>
    </row>
    <row r="549" spans="1:8" x14ac:dyDescent="0.25">
      <c r="A549" s="161" t="s">
        <v>453</v>
      </c>
      <c r="B549" s="161" t="s">
        <v>122</v>
      </c>
      <c r="C549" s="160" t="s">
        <v>94</v>
      </c>
      <c r="D549" s="159">
        <v>2994123.18</v>
      </c>
      <c r="E549" s="159">
        <v>2998519.93</v>
      </c>
      <c r="F549" s="159">
        <v>2500000</v>
      </c>
      <c r="G549" s="226">
        <v>41</v>
      </c>
      <c r="H549" s="167"/>
    </row>
    <row r="550" spans="1:8" x14ac:dyDescent="0.25">
      <c r="A550" s="161" t="s">
        <v>87</v>
      </c>
      <c r="B550" s="161" t="s">
        <v>454</v>
      </c>
      <c r="C550" s="160" t="s">
        <v>91</v>
      </c>
      <c r="D550" s="159">
        <f>+D549</f>
        <v>2994123.18</v>
      </c>
      <c r="E550" s="159">
        <f>+E549</f>
        <v>2998519.93</v>
      </c>
      <c r="F550" s="159">
        <f>+F549</f>
        <v>2500000</v>
      </c>
      <c r="G550" s="226">
        <v>41</v>
      </c>
      <c r="H550" s="167"/>
    </row>
    <row r="551" spans="1:8" x14ac:dyDescent="0.25">
      <c r="G551" s="229"/>
      <c r="H551" s="167"/>
    </row>
    <row r="552" spans="1:8" x14ac:dyDescent="0.25">
      <c r="A552" s="34" t="s">
        <v>87</v>
      </c>
      <c r="B552" s="34" t="s">
        <v>454</v>
      </c>
      <c r="C552" s="35" t="s">
        <v>455</v>
      </c>
      <c r="D552" s="36"/>
      <c r="E552" s="36"/>
      <c r="F552" s="36"/>
      <c r="G552" s="229"/>
    </row>
    <row r="553" spans="1:8" s="2" customFormat="1" x14ac:dyDescent="0.25">
      <c r="A553" s="24" t="s">
        <v>89</v>
      </c>
      <c r="B553" s="24" t="s">
        <v>456</v>
      </c>
      <c r="C553" s="23" t="s">
        <v>457</v>
      </c>
      <c r="D553" s="3"/>
      <c r="E553" s="3"/>
      <c r="F553" s="3"/>
      <c r="G553" s="229"/>
      <c r="H553" s="60"/>
    </row>
    <row r="554" spans="1:8" x14ac:dyDescent="0.25">
      <c r="A554" s="161" t="s">
        <v>458</v>
      </c>
      <c r="B554" s="161" t="s">
        <v>122</v>
      </c>
      <c r="C554" s="160" t="s">
        <v>94</v>
      </c>
      <c r="D554" s="159">
        <v>1700775.98</v>
      </c>
      <c r="E554" s="159">
        <v>1225772.6299999999</v>
      </c>
      <c r="F554" s="159">
        <v>1250000</v>
      </c>
      <c r="G554" s="226">
        <v>41</v>
      </c>
    </row>
    <row r="555" spans="1:8" x14ac:dyDescent="0.25">
      <c r="A555" s="161" t="s">
        <v>87</v>
      </c>
      <c r="B555" s="161" t="s">
        <v>454</v>
      </c>
      <c r="C555" s="160" t="s">
        <v>91</v>
      </c>
      <c r="D555" s="159">
        <f>+D554</f>
        <v>1700775.98</v>
      </c>
      <c r="E555" s="159">
        <f>+E554</f>
        <v>1225772.6299999999</v>
      </c>
      <c r="F555" s="159">
        <f>+F554</f>
        <v>1250000</v>
      </c>
      <c r="G555" s="226">
        <v>41</v>
      </c>
      <c r="H555" s="167"/>
    </row>
    <row r="556" spans="1:8" x14ac:dyDescent="0.25">
      <c r="G556" s="229"/>
      <c r="H556" s="167"/>
    </row>
    <row r="557" spans="1:8" x14ac:dyDescent="0.25">
      <c r="A557" s="34" t="s">
        <v>87</v>
      </c>
      <c r="B557" s="34" t="s">
        <v>459</v>
      </c>
      <c r="C557" s="35" t="s">
        <v>460</v>
      </c>
      <c r="D557" s="36"/>
      <c r="E557" s="36"/>
      <c r="F557" s="36"/>
      <c r="G557" s="229"/>
    </row>
    <row r="558" spans="1:8" s="2" customFormat="1" x14ac:dyDescent="0.25">
      <c r="A558" s="24" t="s">
        <v>89</v>
      </c>
      <c r="B558" s="24" t="s">
        <v>461</v>
      </c>
      <c r="C558" s="23" t="s">
        <v>462</v>
      </c>
      <c r="D558" s="3"/>
      <c r="E558" s="3"/>
      <c r="F558" s="3"/>
      <c r="G558" s="229"/>
      <c r="H558" s="60"/>
    </row>
    <row r="559" spans="1:8" x14ac:dyDescent="0.25">
      <c r="A559" s="161" t="s">
        <v>463</v>
      </c>
      <c r="B559" s="161" t="s">
        <v>255</v>
      </c>
      <c r="C559" s="160" t="s">
        <v>93</v>
      </c>
      <c r="D559" s="159">
        <v>368772.68</v>
      </c>
      <c r="E559" s="159">
        <v>415114.43</v>
      </c>
      <c r="F559" s="159">
        <v>450000</v>
      </c>
      <c r="G559" s="226">
        <v>41</v>
      </c>
    </row>
    <row r="560" spans="1:8" x14ac:dyDescent="0.25">
      <c r="A560" s="161" t="s">
        <v>464</v>
      </c>
      <c r="B560" s="161" t="s">
        <v>122</v>
      </c>
      <c r="C560" s="160" t="s">
        <v>94</v>
      </c>
      <c r="D560" s="159">
        <v>289156.87</v>
      </c>
      <c r="E560" s="159">
        <v>439773.73</v>
      </c>
      <c r="F560" s="159">
        <v>250000</v>
      </c>
      <c r="G560" s="226">
        <v>41</v>
      </c>
      <c r="H560" s="167"/>
    </row>
    <row r="561" spans="1:8" x14ac:dyDescent="0.25">
      <c r="A561" s="161" t="s">
        <v>87</v>
      </c>
      <c r="B561" s="161" t="s">
        <v>459</v>
      </c>
      <c r="C561" s="160" t="s">
        <v>91</v>
      </c>
      <c r="D561" s="159">
        <f>+D559+D560</f>
        <v>657929.55000000005</v>
      </c>
      <c r="E561" s="159">
        <f>+E559+E560</f>
        <v>854888.15999999992</v>
      </c>
      <c r="F561" s="159">
        <f>+F559+F560</f>
        <v>700000</v>
      </c>
      <c r="G561" s="226">
        <v>41</v>
      </c>
      <c r="H561" s="167"/>
    </row>
    <row r="562" spans="1:8" x14ac:dyDescent="0.25">
      <c r="G562" s="229"/>
    </row>
    <row r="563" spans="1:8" s="2" customFormat="1" x14ac:dyDescent="0.25">
      <c r="A563" s="34" t="s">
        <v>87</v>
      </c>
      <c r="B563" s="34" t="s">
        <v>465</v>
      </c>
      <c r="C563" s="35" t="s">
        <v>466</v>
      </c>
      <c r="D563" s="36"/>
      <c r="E563" s="36"/>
      <c r="F563" s="36"/>
      <c r="G563" s="229"/>
      <c r="H563" s="103"/>
    </row>
    <row r="564" spans="1:8" x14ac:dyDescent="0.25">
      <c r="A564" s="24" t="s">
        <v>89</v>
      </c>
      <c r="B564" s="24" t="s">
        <v>467</v>
      </c>
      <c r="C564" s="23" t="s">
        <v>468</v>
      </c>
      <c r="G564" s="229"/>
    </row>
    <row r="565" spans="1:8" x14ac:dyDescent="0.25">
      <c r="A565" s="161" t="s">
        <v>469</v>
      </c>
      <c r="B565" s="161" t="s">
        <v>122</v>
      </c>
      <c r="C565" s="160" t="s">
        <v>94</v>
      </c>
      <c r="D565" s="159">
        <v>262529.43</v>
      </c>
      <c r="E565" s="159">
        <v>250645.01</v>
      </c>
      <c r="F565" s="159">
        <v>300000</v>
      </c>
      <c r="G565" s="226">
        <v>41</v>
      </c>
    </row>
    <row r="566" spans="1:8" x14ac:dyDescent="0.25">
      <c r="A566" s="161" t="s">
        <v>87</v>
      </c>
      <c r="B566" s="161" t="s">
        <v>465</v>
      </c>
      <c r="C566" s="160" t="s">
        <v>91</v>
      </c>
      <c r="D566" s="159">
        <f>+D565</f>
        <v>262529.43</v>
      </c>
      <c r="E566" s="159">
        <f>+E565</f>
        <v>250645.01</v>
      </c>
      <c r="F566" s="159">
        <f>+F565</f>
        <v>300000</v>
      </c>
      <c r="G566" s="226">
        <v>41</v>
      </c>
    </row>
    <row r="567" spans="1:8" x14ac:dyDescent="0.25">
      <c r="G567" s="229"/>
    </row>
    <row r="568" spans="1:8" s="1" customFormat="1" x14ac:dyDescent="0.25">
      <c r="A568" s="34" t="s">
        <v>87</v>
      </c>
      <c r="B568" s="34" t="s">
        <v>470</v>
      </c>
      <c r="C568" s="35" t="s">
        <v>471</v>
      </c>
      <c r="D568" s="36"/>
      <c r="E568" s="36"/>
      <c r="F568" s="36"/>
      <c r="G568" s="229"/>
      <c r="H568" s="174"/>
    </row>
    <row r="569" spans="1:8" x14ac:dyDescent="0.25">
      <c r="A569" s="24" t="s">
        <v>89</v>
      </c>
      <c r="B569" s="24" t="s">
        <v>472</v>
      </c>
      <c r="C569" s="23" t="s">
        <v>471</v>
      </c>
      <c r="G569" s="229"/>
    </row>
    <row r="570" spans="1:8" s="2" customFormat="1" x14ac:dyDescent="0.25">
      <c r="A570" s="161" t="s">
        <v>473</v>
      </c>
      <c r="B570" s="161" t="s">
        <v>122</v>
      </c>
      <c r="C570" s="160" t="s">
        <v>94</v>
      </c>
      <c r="D570" s="159">
        <v>11162.5</v>
      </c>
      <c r="E570" s="159">
        <v>59187.41</v>
      </c>
      <c r="F570" s="159">
        <v>200000</v>
      </c>
      <c r="G570" s="226">
        <v>41</v>
      </c>
      <c r="H570" s="60"/>
    </row>
    <row r="571" spans="1:8" x14ac:dyDescent="0.25">
      <c r="A571" s="161" t="s">
        <v>87</v>
      </c>
      <c r="B571" s="161" t="s">
        <v>470</v>
      </c>
      <c r="C571" s="160" t="s">
        <v>91</v>
      </c>
      <c r="D571" s="159">
        <f>+D570</f>
        <v>11162.5</v>
      </c>
      <c r="E571" s="159">
        <f>+E570</f>
        <v>59187.41</v>
      </c>
      <c r="F571" s="159">
        <f>+F570</f>
        <v>200000</v>
      </c>
      <c r="G571" s="226">
        <v>41</v>
      </c>
    </row>
    <row r="572" spans="1:8" x14ac:dyDescent="0.25">
      <c r="G572" s="222"/>
      <c r="H572" s="167"/>
    </row>
    <row r="573" spans="1:8" ht="15.75" thickBot="1" x14ac:dyDescent="0.3">
      <c r="A573" s="48" t="s">
        <v>82</v>
      </c>
      <c r="B573" s="48" t="s">
        <v>447</v>
      </c>
      <c r="C573" s="49" t="s">
        <v>474</v>
      </c>
      <c r="D573" s="164">
        <f>+D550+D555+D561+D566+D571</f>
        <v>5626520.6399999997</v>
      </c>
      <c r="E573" s="164">
        <f>+E550+E555+E561+E566+E571</f>
        <v>5389013.1400000006</v>
      </c>
      <c r="F573" s="164">
        <f>+F550+F555+F561+F566+F571</f>
        <v>4950000</v>
      </c>
      <c r="G573" s="63"/>
      <c r="H573" s="167"/>
    </row>
    <row r="574" spans="1:8" ht="15.75" thickTop="1" x14ac:dyDescent="0.25">
      <c r="G574" s="222"/>
    </row>
    <row r="575" spans="1:8" s="2" customFormat="1" ht="15.75" thickBot="1" x14ac:dyDescent="0.3">
      <c r="A575" s="24"/>
      <c r="B575" s="24"/>
      <c r="C575" s="23"/>
      <c r="D575" s="3"/>
      <c r="E575" s="3"/>
      <c r="F575" s="3"/>
      <c r="G575" s="222"/>
      <c r="H575" s="60"/>
    </row>
    <row r="576" spans="1:8" ht="15.75" thickBot="1" x14ac:dyDescent="0.3">
      <c r="A576" s="45" t="s">
        <v>82</v>
      </c>
      <c r="B576" s="46" t="s">
        <v>475</v>
      </c>
      <c r="C576" s="51" t="s">
        <v>476</v>
      </c>
      <c r="D576" s="219"/>
      <c r="E576" s="221"/>
      <c r="F576" s="52"/>
      <c r="G576" s="222"/>
    </row>
    <row r="577" spans="1:8" x14ac:dyDescent="0.25">
      <c r="G577" s="222"/>
      <c r="H577" s="167"/>
    </row>
    <row r="578" spans="1:8" x14ac:dyDescent="0.25">
      <c r="A578" s="27" t="s">
        <v>96</v>
      </c>
      <c r="B578" s="27" t="s">
        <v>8</v>
      </c>
      <c r="C578" s="28" t="s">
        <v>42</v>
      </c>
      <c r="D578" s="91" t="s">
        <v>846</v>
      </c>
      <c r="E578" s="91" t="s">
        <v>743</v>
      </c>
      <c r="F578" s="91" t="s">
        <v>821</v>
      </c>
      <c r="G578" s="93" t="s">
        <v>855</v>
      </c>
      <c r="H578" s="167"/>
    </row>
    <row r="579" spans="1:8" x14ac:dyDescent="0.25">
      <c r="A579" s="27" t="s">
        <v>804</v>
      </c>
      <c r="B579" s="27" t="s">
        <v>805</v>
      </c>
      <c r="C579" s="27" t="s">
        <v>806</v>
      </c>
      <c r="D579" s="105" t="s">
        <v>848</v>
      </c>
      <c r="E579" s="105" t="s">
        <v>849</v>
      </c>
      <c r="F579" s="105" t="s">
        <v>850</v>
      </c>
      <c r="G579" s="236" t="s">
        <v>851</v>
      </c>
    </row>
    <row r="580" spans="1:8" s="2" customFormat="1" x14ac:dyDescent="0.25">
      <c r="A580" s="34" t="s">
        <v>140</v>
      </c>
      <c r="B580" s="34" t="s">
        <v>477</v>
      </c>
      <c r="C580" s="35" t="s">
        <v>478</v>
      </c>
      <c r="D580" s="36"/>
      <c r="E580" s="36"/>
      <c r="F580" s="36"/>
      <c r="G580" s="229"/>
      <c r="H580" s="60"/>
    </row>
    <row r="581" spans="1:8" x14ac:dyDescent="0.25">
      <c r="A581" s="24" t="s">
        <v>89</v>
      </c>
      <c r="B581" s="24" t="s">
        <v>479</v>
      </c>
      <c r="C581" s="23" t="s">
        <v>480</v>
      </c>
      <c r="G581" s="229"/>
    </row>
    <row r="582" spans="1:8" x14ac:dyDescent="0.25">
      <c r="A582" s="161" t="s">
        <v>481</v>
      </c>
      <c r="B582" s="161" t="s">
        <v>348</v>
      </c>
      <c r="C582" s="160" t="s">
        <v>349</v>
      </c>
      <c r="D582" s="159">
        <v>1400</v>
      </c>
      <c r="E582" s="159">
        <v>0</v>
      </c>
      <c r="F582" s="159">
        <v>100000</v>
      </c>
      <c r="G582" s="226">
        <v>42</v>
      </c>
      <c r="H582" s="167"/>
    </row>
    <row r="583" spans="1:8" x14ac:dyDescent="0.25">
      <c r="A583" s="161" t="s">
        <v>140</v>
      </c>
      <c r="B583" s="161" t="s">
        <v>477</v>
      </c>
      <c r="C583" s="160" t="s">
        <v>91</v>
      </c>
      <c r="D583" s="159">
        <f>D582</f>
        <v>1400</v>
      </c>
      <c r="E583" s="159">
        <f>E582</f>
        <v>0</v>
      </c>
      <c r="F583" s="159">
        <f>F582</f>
        <v>100000</v>
      </c>
      <c r="G583" s="226">
        <v>42</v>
      </c>
    </row>
    <row r="584" spans="1:8" x14ac:dyDescent="0.25">
      <c r="G584" s="229"/>
      <c r="H584" s="167"/>
    </row>
    <row r="585" spans="1:8" x14ac:dyDescent="0.25">
      <c r="A585" s="34" t="s">
        <v>140</v>
      </c>
      <c r="B585" s="34" t="s">
        <v>482</v>
      </c>
      <c r="C585" s="35" t="s">
        <v>483</v>
      </c>
      <c r="D585" s="36"/>
      <c r="E585" s="36"/>
      <c r="F585" s="36"/>
      <c r="G585" s="229"/>
      <c r="H585" s="167"/>
    </row>
    <row r="586" spans="1:8" x14ac:dyDescent="0.25">
      <c r="A586" s="24" t="s">
        <v>89</v>
      </c>
      <c r="B586" s="24" t="s">
        <v>451</v>
      </c>
      <c r="C586" s="23" t="s">
        <v>452</v>
      </c>
      <c r="G586" s="229"/>
    </row>
    <row r="587" spans="1:8" s="2" customFormat="1" x14ac:dyDescent="0.25">
      <c r="A587" s="161" t="s">
        <v>484</v>
      </c>
      <c r="B587" s="161" t="s">
        <v>259</v>
      </c>
      <c r="C587" s="160" t="s">
        <v>260</v>
      </c>
      <c r="D587" s="159">
        <v>696714.5</v>
      </c>
      <c r="E587" s="159">
        <v>51487.5</v>
      </c>
      <c r="F587" s="159">
        <v>7000000</v>
      </c>
      <c r="G587" s="226">
        <v>42</v>
      </c>
      <c r="H587" s="60"/>
    </row>
    <row r="588" spans="1:8" x14ac:dyDescent="0.25">
      <c r="A588" s="161" t="s">
        <v>140</v>
      </c>
      <c r="B588" s="161" t="s">
        <v>482</v>
      </c>
      <c r="C588" s="160" t="s">
        <v>91</v>
      </c>
      <c r="D588" s="159">
        <f>+D587</f>
        <v>696714.5</v>
      </c>
      <c r="E588" s="159">
        <f>+E587</f>
        <v>51487.5</v>
      </c>
      <c r="F588" s="159">
        <f>+F587</f>
        <v>7000000</v>
      </c>
      <c r="G588" s="226">
        <v>42</v>
      </c>
    </row>
    <row r="589" spans="1:8" x14ac:dyDescent="0.25">
      <c r="G589" s="229"/>
      <c r="H589" s="167"/>
    </row>
    <row r="590" spans="1:8" x14ac:dyDescent="0.25">
      <c r="A590" s="34" t="s">
        <v>140</v>
      </c>
      <c r="B590" s="34" t="s">
        <v>485</v>
      </c>
      <c r="C590" s="35" t="s">
        <v>486</v>
      </c>
      <c r="D590" s="36"/>
      <c r="E590" s="36"/>
      <c r="F590" s="36"/>
      <c r="G590" s="229"/>
      <c r="H590" s="167"/>
    </row>
    <row r="591" spans="1:8" x14ac:dyDescent="0.25">
      <c r="A591" s="24" t="s">
        <v>89</v>
      </c>
      <c r="B591" s="24" t="s">
        <v>487</v>
      </c>
      <c r="C591" s="23" t="s">
        <v>488</v>
      </c>
      <c r="G591" s="229"/>
      <c r="H591" s="167"/>
    </row>
    <row r="592" spans="1:8" s="2" customFormat="1" x14ac:dyDescent="0.25">
      <c r="A592" s="161" t="s">
        <v>489</v>
      </c>
      <c r="B592" s="161" t="s">
        <v>259</v>
      </c>
      <c r="C592" s="160" t="s">
        <v>260</v>
      </c>
      <c r="D592" s="159">
        <v>84316.25</v>
      </c>
      <c r="E592" s="159">
        <v>219000</v>
      </c>
      <c r="F592" s="159">
        <v>500000</v>
      </c>
      <c r="G592" s="226">
        <v>42</v>
      </c>
      <c r="H592" s="60"/>
    </row>
    <row r="593" spans="1:8" x14ac:dyDescent="0.25">
      <c r="A593" s="24" t="s">
        <v>89</v>
      </c>
      <c r="B593" s="24" t="s">
        <v>479</v>
      </c>
      <c r="C593" s="23" t="s">
        <v>603</v>
      </c>
      <c r="G593" s="229"/>
    </row>
    <row r="594" spans="1:8" x14ac:dyDescent="0.25">
      <c r="A594" s="161" t="s">
        <v>792</v>
      </c>
      <c r="B594" s="161" t="s">
        <v>427</v>
      </c>
      <c r="C594" s="160" t="s">
        <v>428</v>
      </c>
      <c r="D594" s="159">
        <v>0</v>
      </c>
      <c r="E594" s="159"/>
      <c r="F594" s="159">
        <v>50000</v>
      </c>
      <c r="G594" s="226">
        <v>42</v>
      </c>
      <c r="H594" s="167"/>
    </row>
    <row r="595" spans="1:8" x14ac:dyDescent="0.25">
      <c r="A595" s="161" t="s">
        <v>140</v>
      </c>
      <c r="B595" s="161" t="s">
        <v>490</v>
      </c>
      <c r="C595" s="160" t="s">
        <v>91</v>
      </c>
      <c r="D595" s="159">
        <f>+D592+D594</f>
        <v>84316.25</v>
      </c>
      <c r="E595" s="159">
        <f>+E592+E594</f>
        <v>219000</v>
      </c>
      <c r="F595" s="159">
        <f>+F592+F594</f>
        <v>550000</v>
      </c>
      <c r="G595" s="226">
        <v>42</v>
      </c>
      <c r="H595" s="167"/>
    </row>
    <row r="596" spans="1:8" x14ac:dyDescent="0.25">
      <c r="G596" s="229"/>
      <c r="H596" s="167"/>
    </row>
    <row r="597" spans="1:8" s="2" customFormat="1" x14ac:dyDescent="0.25">
      <c r="A597" s="34" t="s">
        <v>140</v>
      </c>
      <c r="B597" s="34" t="s">
        <v>491</v>
      </c>
      <c r="C597" s="35" t="s">
        <v>492</v>
      </c>
      <c r="D597" s="36"/>
      <c r="E597" s="36"/>
      <c r="F597" s="36"/>
      <c r="G597" s="229"/>
      <c r="H597" s="60"/>
    </row>
    <row r="598" spans="1:8" x14ac:dyDescent="0.25">
      <c r="A598" s="24" t="s">
        <v>89</v>
      </c>
      <c r="B598" s="24" t="s">
        <v>461</v>
      </c>
      <c r="C598" s="23" t="s">
        <v>462</v>
      </c>
      <c r="G598" s="229"/>
    </row>
    <row r="599" spans="1:8" x14ac:dyDescent="0.25">
      <c r="A599" s="161" t="s">
        <v>493</v>
      </c>
      <c r="B599" s="161" t="s">
        <v>259</v>
      </c>
      <c r="C599" s="160" t="s">
        <v>260</v>
      </c>
      <c r="D599" s="159">
        <v>12250</v>
      </c>
      <c r="E599" s="159">
        <v>0</v>
      </c>
      <c r="F599" s="159">
        <v>300000</v>
      </c>
      <c r="G599" s="226">
        <v>42</v>
      </c>
      <c r="H599" s="167"/>
    </row>
    <row r="600" spans="1:8" x14ac:dyDescent="0.25">
      <c r="A600" s="161" t="s">
        <v>140</v>
      </c>
      <c r="B600" s="161" t="s">
        <v>494</v>
      </c>
      <c r="C600" s="160" t="s">
        <v>91</v>
      </c>
      <c r="D600" s="159">
        <f>+D599</f>
        <v>12250</v>
      </c>
      <c r="E600" s="159">
        <f>+E599</f>
        <v>0</v>
      </c>
      <c r="F600" s="159">
        <f>+F599</f>
        <v>300000</v>
      </c>
      <c r="G600" s="226">
        <v>42</v>
      </c>
      <c r="H600" s="167"/>
    </row>
    <row r="601" spans="1:8" s="1" customFormat="1" x14ac:dyDescent="0.25">
      <c r="A601" s="24"/>
      <c r="B601" s="24"/>
      <c r="C601" s="23"/>
      <c r="D601" s="3"/>
      <c r="E601" s="3"/>
      <c r="F601" s="3"/>
      <c r="G601" s="229"/>
      <c r="H601" s="174"/>
    </row>
    <row r="602" spans="1:8" x14ac:dyDescent="0.25">
      <c r="A602" s="34" t="s">
        <v>140</v>
      </c>
      <c r="B602" s="34" t="s">
        <v>601</v>
      </c>
      <c r="C602" s="35" t="s">
        <v>602</v>
      </c>
      <c r="D602" s="36"/>
      <c r="E602" s="36"/>
      <c r="F602" s="36"/>
      <c r="G602" s="229"/>
    </row>
    <row r="603" spans="1:8" s="2" customFormat="1" x14ac:dyDescent="0.25">
      <c r="A603" s="24" t="s">
        <v>89</v>
      </c>
      <c r="B603" s="24" t="s">
        <v>479</v>
      </c>
      <c r="C603" s="23" t="s">
        <v>603</v>
      </c>
      <c r="D603" s="3"/>
      <c r="E603" s="3"/>
      <c r="F603" s="3"/>
      <c r="G603" s="229"/>
      <c r="H603" s="60"/>
    </row>
    <row r="604" spans="1:8" x14ac:dyDescent="0.25">
      <c r="A604" s="161" t="s">
        <v>604</v>
      </c>
      <c r="B604" s="161" t="s">
        <v>259</v>
      </c>
      <c r="C604" s="160" t="s">
        <v>260</v>
      </c>
      <c r="D604" s="159">
        <v>0</v>
      </c>
      <c r="E604" s="159">
        <v>0</v>
      </c>
      <c r="F604" s="159">
        <v>100000</v>
      </c>
      <c r="G604" s="226">
        <v>42</v>
      </c>
    </row>
    <row r="605" spans="1:8" x14ac:dyDescent="0.25">
      <c r="A605" s="161" t="s">
        <v>140</v>
      </c>
      <c r="B605" s="161" t="s">
        <v>605</v>
      </c>
      <c r="C605" s="160" t="s">
        <v>91</v>
      </c>
      <c r="D605" s="159">
        <f>+D604</f>
        <v>0</v>
      </c>
      <c r="E605" s="159">
        <f>+E604</f>
        <v>0</v>
      </c>
      <c r="F605" s="159">
        <f>+F604</f>
        <v>100000</v>
      </c>
      <c r="G605" s="226">
        <v>42</v>
      </c>
      <c r="H605" s="167"/>
    </row>
    <row r="606" spans="1:8" x14ac:dyDescent="0.25">
      <c r="G606" s="229"/>
      <c r="H606" s="167"/>
    </row>
    <row r="607" spans="1:8" x14ac:dyDescent="0.25">
      <c r="A607" s="34" t="s">
        <v>140</v>
      </c>
      <c r="B607" s="34" t="s">
        <v>495</v>
      </c>
      <c r="C607" s="35" t="s">
        <v>496</v>
      </c>
      <c r="D607" s="36"/>
      <c r="E607" s="36"/>
      <c r="F607" s="36"/>
      <c r="G607" s="229"/>
    </row>
    <row r="608" spans="1:8" s="2" customFormat="1" x14ac:dyDescent="0.25">
      <c r="A608" s="24" t="s">
        <v>89</v>
      </c>
      <c r="B608" s="24" t="s">
        <v>479</v>
      </c>
      <c r="C608" s="23" t="s">
        <v>497</v>
      </c>
      <c r="D608" s="3"/>
      <c r="E608" s="3"/>
      <c r="F608" s="3"/>
      <c r="G608" s="229"/>
      <c r="H608" s="60"/>
    </row>
    <row r="609" spans="1:8" x14ac:dyDescent="0.25">
      <c r="A609" s="161" t="s">
        <v>498</v>
      </c>
      <c r="B609" s="161" t="s">
        <v>259</v>
      </c>
      <c r="C609" s="160" t="s">
        <v>260</v>
      </c>
      <c r="D609" s="159">
        <v>0</v>
      </c>
      <c r="E609" s="159">
        <v>393000</v>
      </c>
      <c r="F609" s="159">
        <v>500000</v>
      </c>
      <c r="G609" s="226">
        <v>42</v>
      </c>
    </row>
    <row r="610" spans="1:8" x14ac:dyDescent="0.25">
      <c r="A610" s="161" t="s">
        <v>140</v>
      </c>
      <c r="B610" s="161" t="s">
        <v>499</v>
      </c>
      <c r="C610" s="160" t="s">
        <v>91</v>
      </c>
      <c r="D610" s="159">
        <f>+D609</f>
        <v>0</v>
      </c>
      <c r="E610" s="159">
        <f>+E609</f>
        <v>393000</v>
      </c>
      <c r="F610" s="159">
        <f>+F609</f>
        <v>500000</v>
      </c>
      <c r="G610" s="226">
        <v>42</v>
      </c>
      <c r="H610" s="167"/>
    </row>
    <row r="611" spans="1:8" x14ac:dyDescent="0.25">
      <c r="A611" s="27" t="s">
        <v>96</v>
      </c>
      <c r="B611" s="27" t="s">
        <v>8</v>
      </c>
      <c r="C611" s="28" t="s">
        <v>42</v>
      </c>
      <c r="D611" s="91" t="s">
        <v>846</v>
      </c>
      <c r="E611" s="91" t="s">
        <v>743</v>
      </c>
      <c r="F611" s="91" t="s">
        <v>821</v>
      </c>
      <c r="G611" s="232" t="s">
        <v>847</v>
      </c>
      <c r="H611" s="167"/>
    </row>
    <row r="612" spans="1:8" x14ac:dyDescent="0.25">
      <c r="A612" s="27" t="s">
        <v>804</v>
      </c>
      <c r="B612" s="27" t="s">
        <v>805</v>
      </c>
      <c r="C612" s="27" t="s">
        <v>806</v>
      </c>
      <c r="D612" s="105" t="s">
        <v>848</v>
      </c>
      <c r="E612" s="105" t="s">
        <v>849</v>
      </c>
      <c r="F612" s="105" t="s">
        <v>850</v>
      </c>
      <c r="G612" s="233" t="s">
        <v>851</v>
      </c>
      <c r="H612" s="167"/>
    </row>
    <row r="613" spans="1:8" s="2" customFormat="1" x14ac:dyDescent="0.25">
      <c r="A613" s="34" t="s">
        <v>140</v>
      </c>
      <c r="B613" s="34" t="s">
        <v>500</v>
      </c>
      <c r="C613" s="35" t="s">
        <v>501</v>
      </c>
      <c r="D613" s="36"/>
      <c r="E613" s="36"/>
      <c r="F613" s="36"/>
      <c r="G613" s="229"/>
      <c r="H613" s="103"/>
    </row>
    <row r="614" spans="1:8" x14ac:dyDescent="0.25">
      <c r="A614" s="24" t="s">
        <v>89</v>
      </c>
      <c r="B614" s="24" t="s">
        <v>502</v>
      </c>
      <c r="C614" s="23" t="s">
        <v>503</v>
      </c>
      <c r="G614" s="229"/>
    </row>
    <row r="615" spans="1:8" x14ac:dyDescent="0.25">
      <c r="A615" s="161" t="s">
        <v>504</v>
      </c>
      <c r="B615" s="161" t="s">
        <v>259</v>
      </c>
      <c r="C615" s="160" t="s">
        <v>260</v>
      </c>
      <c r="D615" s="159">
        <v>0</v>
      </c>
      <c r="E615" s="159">
        <v>0</v>
      </c>
      <c r="F615" s="159">
        <v>50000</v>
      </c>
      <c r="G615" s="226">
        <v>42</v>
      </c>
      <c r="H615" s="167"/>
    </row>
    <row r="616" spans="1:8" x14ac:dyDescent="0.25">
      <c r="A616" s="161" t="s">
        <v>140</v>
      </c>
      <c r="B616" s="161" t="s">
        <v>500</v>
      </c>
      <c r="C616" s="160" t="s">
        <v>91</v>
      </c>
      <c r="D616" s="159">
        <f>D615</f>
        <v>0</v>
      </c>
      <c r="E616" s="159">
        <f>E615</f>
        <v>0</v>
      </c>
      <c r="F616" s="159">
        <f>F615</f>
        <v>50000</v>
      </c>
      <c r="G616" s="226">
        <v>42</v>
      </c>
      <c r="H616" s="167"/>
    </row>
    <row r="617" spans="1:8" x14ac:dyDescent="0.25">
      <c r="G617" s="229"/>
      <c r="H617" s="167"/>
    </row>
    <row r="618" spans="1:8" x14ac:dyDescent="0.25">
      <c r="A618" s="34" t="s">
        <v>140</v>
      </c>
      <c r="B618" s="34" t="s">
        <v>505</v>
      </c>
      <c r="C618" s="35" t="s">
        <v>506</v>
      </c>
      <c r="D618" s="36"/>
      <c r="E618" s="36"/>
      <c r="F618" s="36"/>
      <c r="G618" s="229"/>
      <c r="H618" s="167"/>
    </row>
    <row r="619" spans="1:8" x14ac:dyDescent="0.25">
      <c r="A619" s="24" t="s">
        <v>89</v>
      </c>
      <c r="B619" s="24" t="s">
        <v>479</v>
      </c>
      <c r="C619" s="23" t="s">
        <v>789</v>
      </c>
      <c r="G619" s="229"/>
    </row>
    <row r="620" spans="1:8" s="2" customFormat="1" x14ac:dyDescent="0.25">
      <c r="A620" s="161" t="s">
        <v>507</v>
      </c>
      <c r="B620" s="161" t="s">
        <v>277</v>
      </c>
      <c r="C620" s="160" t="s">
        <v>306</v>
      </c>
      <c r="D620" s="159">
        <v>23970</v>
      </c>
      <c r="E620" s="159">
        <v>63631.25</v>
      </c>
      <c r="F620" s="159">
        <v>70000</v>
      </c>
      <c r="G620" s="226">
        <v>42</v>
      </c>
      <c r="H620" s="60"/>
    </row>
    <row r="621" spans="1:8" x14ac:dyDescent="0.25">
      <c r="A621" s="161" t="s">
        <v>140</v>
      </c>
      <c r="B621" s="161" t="s">
        <v>505</v>
      </c>
      <c r="C621" s="160" t="s">
        <v>91</v>
      </c>
      <c r="D621" s="159">
        <f>+D620</f>
        <v>23970</v>
      </c>
      <c r="E621" s="159">
        <f>+E620</f>
        <v>63631.25</v>
      </c>
      <c r="F621" s="159">
        <f>+F620</f>
        <v>70000</v>
      </c>
      <c r="G621" s="226"/>
    </row>
    <row r="622" spans="1:8" x14ac:dyDescent="0.25">
      <c r="G622" s="229"/>
      <c r="H622" s="167"/>
    </row>
    <row r="623" spans="1:8" x14ac:dyDescent="0.25">
      <c r="A623" s="34" t="s">
        <v>140</v>
      </c>
      <c r="B623" s="34" t="s">
        <v>787</v>
      </c>
      <c r="C623" s="35" t="s">
        <v>788</v>
      </c>
      <c r="D623" s="36"/>
      <c r="E623" s="36"/>
      <c r="F623" s="36"/>
      <c r="G623" s="229"/>
      <c r="H623" s="167"/>
    </row>
    <row r="624" spans="1:8" x14ac:dyDescent="0.25">
      <c r="A624" s="24" t="s">
        <v>89</v>
      </c>
      <c r="B624" s="24" t="s">
        <v>479</v>
      </c>
      <c r="C624" s="23" t="s">
        <v>789</v>
      </c>
      <c r="G624" s="229"/>
    </row>
    <row r="625" spans="1:8" s="2" customFormat="1" x14ac:dyDescent="0.25">
      <c r="A625" s="161" t="s">
        <v>790</v>
      </c>
      <c r="B625" s="161" t="s">
        <v>277</v>
      </c>
      <c r="C625" s="160" t="s">
        <v>306</v>
      </c>
      <c r="D625" s="159">
        <v>0</v>
      </c>
      <c r="E625" s="159">
        <v>0</v>
      </c>
      <c r="F625" s="159">
        <v>210000</v>
      </c>
      <c r="G625" s="226" t="s">
        <v>862</v>
      </c>
      <c r="H625" s="60"/>
    </row>
    <row r="626" spans="1:8" x14ac:dyDescent="0.25">
      <c r="A626" s="161" t="s">
        <v>791</v>
      </c>
      <c r="B626" s="161" t="s">
        <v>557</v>
      </c>
      <c r="C626" s="160" t="s">
        <v>558</v>
      </c>
      <c r="D626" s="159">
        <v>0</v>
      </c>
      <c r="E626" s="159">
        <v>0</v>
      </c>
      <c r="F626" s="159">
        <v>450000</v>
      </c>
      <c r="G626" s="226" t="s">
        <v>862</v>
      </c>
    </row>
    <row r="627" spans="1:8" x14ac:dyDescent="0.25">
      <c r="A627" s="161" t="s">
        <v>140</v>
      </c>
      <c r="B627" s="161" t="s">
        <v>505</v>
      </c>
      <c r="C627" s="160" t="s">
        <v>91</v>
      </c>
      <c r="D627" s="159">
        <f>+D625+D626</f>
        <v>0</v>
      </c>
      <c r="E627" s="159">
        <f>+E625+E626</f>
        <v>0</v>
      </c>
      <c r="F627" s="159">
        <f>+F625+F626</f>
        <v>660000</v>
      </c>
      <c r="G627" s="226">
        <v>51.11</v>
      </c>
      <c r="H627" s="167"/>
    </row>
    <row r="628" spans="1:8" x14ac:dyDescent="0.25">
      <c r="G628" s="229"/>
      <c r="H628" s="167"/>
    </row>
    <row r="629" spans="1:8" x14ac:dyDescent="0.25">
      <c r="G629" s="229"/>
      <c r="H629" s="167"/>
    </row>
    <row r="630" spans="1:8" x14ac:dyDescent="0.25">
      <c r="A630" s="34" t="s">
        <v>140</v>
      </c>
      <c r="B630" s="34" t="s">
        <v>508</v>
      </c>
      <c r="C630" s="35" t="s">
        <v>509</v>
      </c>
      <c r="D630" s="36"/>
      <c r="E630" s="36"/>
      <c r="F630" s="36"/>
      <c r="G630" s="229"/>
    </row>
    <row r="631" spans="1:8" x14ac:dyDescent="0.25">
      <c r="A631" s="24" t="s">
        <v>89</v>
      </c>
      <c r="B631" s="24" t="s">
        <v>514</v>
      </c>
      <c r="C631" s="23" t="s">
        <v>515</v>
      </c>
      <c r="G631" s="229"/>
    </row>
    <row r="632" spans="1:8" x14ac:dyDescent="0.25">
      <c r="A632" s="161" t="s">
        <v>510</v>
      </c>
      <c r="B632" s="161" t="s">
        <v>511</v>
      </c>
      <c r="C632" s="160" t="s">
        <v>512</v>
      </c>
      <c r="D632" s="159">
        <v>158000</v>
      </c>
      <c r="E632" s="159">
        <v>0</v>
      </c>
      <c r="F632" s="159">
        <v>0</v>
      </c>
      <c r="G632" s="226">
        <v>42</v>
      </c>
    </row>
    <row r="633" spans="1:8" s="1" customFormat="1" x14ac:dyDescent="0.25">
      <c r="A633" s="161" t="s">
        <v>140</v>
      </c>
      <c r="B633" s="161" t="s">
        <v>513</v>
      </c>
      <c r="C633" s="160" t="s">
        <v>91</v>
      </c>
      <c r="D633" s="159">
        <f>+D632</f>
        <v>158000</v>
      </c>
      <c r="E633" s="159">
        <f>+E632</f>
        <v>0</v>
      </c>
      <c r="F633" s="159">
        <f>+F632</f>
        <v>0</v>
      </c>
      <c r="G633" s="226">
        <v>42</v>
      </c>
      <c r="H633" s="174"/>
    </row>
    <row r="634" spans="1:8" x14ac:dyDescent="0.25">
      <c r="G634" s="229"/>
    </row>
    <row r="635" spans="1:8" s="2" customFormat="1" x14ac:dyDescent="0.25">
      <c r="A635" s="34" t="s">
        <v>140</v>
      </c>
      <c r="B635" s="34" t="s">
        <v>516</v>
      </c>
      <c r="C635" s="35" t="s">
        <v>517</v>
      </c>
      <c r="D635" s="36"/>
      <c r="E635" s="36"/>
      <c r="F635" s="36"/>
      <c r="G635" s="229"/>
      <c r="H635" s="60"/>
    </row>
    <row r="636" spans="1:8" x14ac:dyDescent="0.25">
      <c r="A636" s="24" t="s">
        <v>89</v>
      </c>
      <c r="B636" s="24" t="s">
        <v>518</v>
      </c>
      <c r="C636" s="23" t="s">
        <v>519</v>
      </c>
      <c r="G636" s="229"/>
    </row>
    <row r="637" spans="1:8" x14ac:dyDescent="0.25">
      <c r="A637" s="161" t="s">
        <v>520</v>
      </c>
      <c r="B637" s="161" t="s">
        <v>511</v>
      </c>
      <c r="C637" s="160" t="s">
        <v>512</v>
      </c>
      <c r="D637" s="159">
        <v>0</v>
      </c>
      <c r="E637" s="159">
        <v>1596213.58</v>
      </c>
      <c r="F637" s="159">
        <v>0</v>
      </c>
      <c r="G637" s="226">
        <v>42</v>
      </c>
      <c r="H637" s="167"/>
    </row>
    <row r="638" spans="1:8" x14ac:dyDescent="0.25">
      <c r="A638" s="161" t="s">
        <v>140</v>
      </c>
      <c r="B638" s="161" t="s">
        <v>516</v>
      </c>
      <c r="C638" s="160" t="s">
        <v>91</v>
      </c>
      <c r="D638" s="159">
        <f>+D637</f>
        <v>0</v>
      </c>
      <c r="E638" s="159">
        <f>+E637</f>
        <v>1596213.58</v>
      </c>
      <c r="F638" s="159">
        <f>+F637</f>
        <v>0</v>
      </c>
      <c r="G638" s="226">
        <v>42</v>
      </c>
      <c r="H638" s="167"/>
    </row>
    <row r="639" spans="1:8" ht="15.75" thickBot="1" x14ac:dyDescent="0.3">
      <c r="A639" s="48" t="s">
        <v>82</v>
      </c>
      <c r="B639" s="48" t="s">
        <v>475</v>
      </c>
      <c r="C639" s="49" t="s">
        <v>521</v>
      </c>
      <c r="D639" s="164">
        <f>+D583+D588+D595+D600+D605+D610+D616+D621+D627+D633+D638</f>
        <v>976650.75</v>
      </c>
      <c r="E639" s="164">
        <f>+E583+E588+E595+E600+E605+E610+E616+E621+E627+E633+E638</f>
        <v>2323332.33</v>
      </c>
      <c r="F639" s="164">
        <f>+F583+F588+F595+F600+F605+F610+F616+F621+F627+F633+F638</f>
        <v>9330000</v>
      </c>
      <c r="G639" s="222"/>
    </row>
    <row r="640" spans="1:8" s="2" customFormat="1" ht="16.5" thickTop="1" thickBot="1" x14ac:dyDescent="0.3">
      <c r="A640" s="24"/>
      <c r="B640" s="24"/>
      <c r="C640" s="23"/>
      <c r="D640" s="3"/>
      <c r="E640" s="3"/>
      <c r="F640" s="3"/>
      <c r="G640" s="222"/>
      <c r="H640" s="60"/>
    </row>
    <row r="641" spans="1:8" ht="15.75" thickBot="1" x14ac:dyDescent="0.3">
      <c r="A641" s="45" t="s">
        <v>82</v>
      </c>
      <c r="B641" s="46" t="s">
        <v>522</v>
      </c>
      <c r="C641" s="47" t="s">
        <v>523</v>
      </c>
      <c r="G641" s="222"/>
    </row>
    <row r="642" spans="1:8" x14ac:dyDescent="0.25">
      <c r="A642" s="34"/>
      <c r="B642" s="34"/>
      <c r="C642" s="35"/>
      <c r="G642" s="222"/>
      <c r="H642" s="167"/>
    </row>
    <row r="643" spans="1:8" x14ac:dyDescent="0.25">
      <c r="A643" s="27" t="s">
        <v>96</v>
      </c>
      <c r="B643" s="27" t="s">
        <v>8</v>
      </c>
      <c r="C643" s="28" t="s">
        <v>42</v>
      </c>
      <c r="D643" s="91" t="s">
        <v>846</v>
      </c>
      <c r="E643" s="91" t="s">
        <v>743</v>
      </c>
      <c r="F643" s="91" t="s">
        <v>821</v>
      </c>
      <c r="G643" s="232" t="s">
        <v>847</v>
      </c>
      <c r="H643" s="168"/>
    </row>
    <row r="644" spans="1:8" x14ac:dyDescent="0.25">
      <c r="A644" s="27" t="s">
        <v>804</v>
      </c>
      <c r="B644" s="27" t="s">
        <v>805</v>
      </c>
      <c r="C644" s="27" t="s">
        <v>806</v>
      </c>
      <c r="D644" s="105" t="s">
        <v>848</v>
      </c>
      <c r="E644" s="105" t="s">
        <v>849</v>
      </c>
      <c r="F644" s="105" t="s">
        <v>850</v>
      </c>
      <c r="G644" s="233" t="s">
        <v>851</v>
      </c>
    </row>
    <row r="645" spans="1:8" s="2" customFormat="1" x14ac:dyDescent="0.25">
      <c r="A645" s="34" t="s">
        <v>140</v>
      </c>
      <c r="B645" s="34" t="s">
        <v>524</v>
      </c>
      <c r="C645" s="35" t="s">
        <v>529</v>
      </c>
      <c r="D645" s="36"/>
      <c r="E645" s="36"/>
      <c r="F645" s="36"/>
      <c r="G645" s="229"/>
      <c r="H645" s="60"/>
    </row>
    <row r="646" spans="1:8" x14ac:dyDescent="0.25">
      <c r="A646" s="24" t="s">
        <v>89</v>
      </c>
      <c r="B646" s="24" t="s">
        <v>525</v>
      </c>
      <c r="C646" s="23" t="s">
        <v>526</v>
      </c>
      <c r="G646" s="229"/>
    </row>
    <row r="647" spans="1:8" x14ac:dyDescent="0.25">
      <c r="A647" s="161" t="s">
        <v>527</v>
      </c>
      <c r="B647" s="161" t="s">
        <v>259</v>
      </c>
      <c r="C647" s="160" t="s">
        <v>260</v>
      </c>
      <c r="D647" s="159">
        <v>163680.94</v>
      </c>
      <c r="E647" s="159">
        <v>680528.61</v>
      </c>
      <c r="F647" s="159">
        <v>1000000</v>
      </c>
      <c r="G647" s="226" t="s">
        <v>883</v>
      </c>
      <c r="H647" s="167"/>
    </row>
    <row r="648" spans="1:8" x14ac:dyDescent="0.25">
      <c r="A648" s="161" t="s">
        <v>140</v>
      </c>
      <c r="B648" s="161" t="s">
        <v>528</v>
      </c>
      <c r="C648" s="160" t="s">
        <v>91</v>
      </c>
      <c r="D648" s="159">
        <f>+D647</f>
        <v>163680.94</v>
      </c>
      <c r="E648" s="159">
        <f>+E647</f>
        <v>680528.61</v>
      </c>
      <c r="F648" s="159">
        <f>+F647</f>
        <v>1000000</v>
      </c>
      <c r="G648" s="226" t="s">
        <v>883</v>
      </c>
      <c r="H648" s="167"/>
    </row>
    <row r="649" spans="1:8" s="2" customFormat="1" x14ac:dyDescent="0.25">
      <c r="A649" s="24"/>
      <c r="B649" s="24"/>
      <c r="C649" s="23"/>
      <c r="D649" s="3"/>
      <c r="E649" s="3"/>
      <c r="F649" s="3"/>
      <c r="G649" s="229"/>
      <c r="H649" s="167"/>
    </row>
    <row r="650" spans="1:8" x14ac:dyDescent="0.25">
      <c r="G650" s="229"/>
    </row>
    <row r="651" spans="1:8" x14ac:dyDescent="0.25">
      <c r="A651" s="34" t="s">
        <v>87</v>
      </c>
      <c r="B651" s="34" t="s">
        <v>793</v>
      </c>
      <c r="C651" s="35" t="s">
        <v>794</v>
      </c>
      <c r="D651" s="36"/>
      <c r="E651" s="36"/>
      <c r="F651" s="36"/>
      <c r="G651" s="222"/>
      <c r="H651" s="167"/>
    </row>
    <row r="652" spans="1:8" x14ac:dyDescent="0.25">
      <c r="A652" s="24" t="s">
        <v>89</v>
      </c>
      <c r="B652" s="24" t="s">
        <v>472</v>
      </c>
      <c r="C652" s="23" t="s">
        <v>471</v>
      </c>
      <c r="G652" s="222"/>
      <c r="H652" s="167"/>
    </row>
    <row r="653" spans="1:8" x14ac:dyDescent="0.25">
      <c r="A653" s="161" t="s">
        <v>795</v>
      </c>
      <c r="B653" s="161" t="s">
        <v>122</v>
      </c>
      <c r="C653" s="160" t="s">
        <v>94</v>
      </c>
      <c r="D653" s="159">
        <v>0</v>
      </c>
      <c r="E653" s="159">
        <v>57580.25</v>
      </c>
      <c r="F653" s="159">
        <v>250000</v>
      </c>
      <c r="G653" s="226" t="s">
        <v>883</v>
      </c>
      <c r="H653" s="167"/>
    </row>
    <row r="654" spans="1:8" x14ac:dyDescent="0.25">
      <c r="A654" s="161" t="s">
        <v>87</v>
      </c>
      <c r="B654" s="161" t="s">
        <v>793</v>
      </c>
      <c r="C654" s="160" t="s">
        <v>91</v>
      </c>
      <c r="D654" s="159">
        <f>+D653</f>
        <v>0</v>
      </c>
      <c r="E654" s="159">
        <f>+E653</f>
        <v>57580.25</v>
      </c>
      <c r="F654" s="159">
        <f>+F653</f>
        <v>250000</v>
      </c>
      <c r="G654" s="226" t="s">
        <v>883</v>
      </c>
    </row>
    <row r="655" spans="1:8" ht="15.75" thickBot="1" x14ac:dyDescent="0.3">
      <c r="A655" s="48" t="s">
        <v>82</v>
      </c>
      <c r="B655" s="48" t="s">
        <v>522</v>
      </c>
      <c r="C655" s="49" t="s">
        <v>523</v>
      </c>
      <c r="D655" s="164">
        <f>+D648+D654</f>
        <v>163680.94</v>
      </c>
      <c r="E655" s="164">
        <f t="shared" ref="E655:F655" si="6">+E648+E654</f>
        <v>738108.86</v>
      </c>
      <c r="F655" s="164">
        <f t="shared" si="6"/>
        <v>1250000</v>
      </c>
      <c r="G655" s="222"/>
    </row>
    <row r="656" spans="1:8" s="2" customFormat="1" ht="16.5" thickTop="1" thickBot="1" x14ac:dyDescent="0.3">
      <c r="A656" s="24"/>
      <c r="B656" s="24"/>
      <c r="C656" s="23"/>
      <c r="D656" s="3"/>
      <c r="E656" s="3"/>
      <c r="F656" s="3"/>
      <c r="G656" s="222"/>
      <c r="H656" s="60"/>
    </row>
    <row r="657" spans="1:8" s="2" customFormat="1" ht="15.75" thickBot="1" x14ac:dyDescent="0.3">
      <c r="A657" s="45" t="s">
        <v>82</v>
      </c>
      <c r="B657" s="46" t="s">
        <v>531</v>
      </c>
      <c r="C657" s="51" t="s">
        <v>532</v>
      </c>
      <c r="D657" s="219"/>
      <c r="E657" s="221"/>
      <c r="F657" s="52"/>
      <c r="G657" s="222"/>
      <c r="H657" s="60"/>
    </row>
    <row r="658" spans="1:8" s="1" customFormat="1" x14ac:dyDescent="0.25">
      <c r="A658" s="24"/>
      <c r="B658" s="24"/>
      <c r="C658" s="23"/>
      <c r="D658" s="3"/>
      <c r="E658" s="3"/>
      <c r="F658" s="3"/>
      <c r="G658" s="222"/>
      <c r="H658" s="174"/>
    </row>
    <row r="659" spans="1:8" x14ac:dyDescent="0.25">
      <c r="A659" s="34" t="s">
        <v>140</v>
      </c>
      <c r="B659" s="34" t="s">
        <v>533</v>
      </c>
      <c r="C659" s="35" t="s">
        <v>534</v>
      </c>
      <c r="D659" s="36"/>
      <c r="E659" s="36"/>
      <c r="F659" s="36"/>
      <c r="G659" s="222"/>
    </row>
    <row r="660" spans="1:8" s="2" customFormat="1" x14ac:dyDescent="0.25">
      <c r="A660" s="24" t="s">
        <v>89</v>
      </c>
      <c r="B660" s="24" t="s">
        <v>535</v>
      </c>
      <c r="C660" s="23" t="s">
        <v>536</v>
      </c>
      <c r="D660" s="3"/>
      <c r="E660" s="3"/>
      <c r="F660" s="3"/>
      <c r="G660" s="222"/>
      <c r="H660" s="60"/>
    </row>
    <row r="661" spans="1:8" x14ac:dyDescent="0.25">
      <c r="A661" s="161" t="s">
        <v>537</v>
      </c>
      <c r="B661" s="161" t="s">
        <v>348</v>
      </c>
      <c r="C661" s="160" t="s">
        <v>538</v>
      </c>
      <c r="D661" s="159">
        <v>0</v>
      </c>
      <c r="E661" s="159">
        <v>195340</v>
      </c>
      <c r="F661" s="159">
        <v>150000</v>
      </c>
      <c r="G661" s="226">
        <v>42</v>
      </c>
    </row>
    <row r="662" spans="1:8" x14ac:dyDescent="0.25">
      <c r="A662" s="161" t="s">
        <v>140</v>
      </c>
      <c r="B662" s="161" t="s">
        <v>533</v>
      </c>
      <c r="C662" s="160" t="s">
        <v>91</v>
      </c>
      <c r="D662" s="159">
        <f t="shared" ref="D662:F663" si="7">+D661</f>
        <v>0</v>
      </c>
      <c r="E662" s="159">
        <f t="shared" si="7"/>
        <v>195340</v>
      </c>
      <c r="F662" s="159">
        <f t="shared" si="7"/>
        <v>150000</v>
      </c>
      <c r="G662" s="226">
        <v>42</v>
      </c>
      <c r="H662" s="167"/>
    </row>
    <row r="663" spans="1:8" ht="15.75" thickBot="1" x14ac:dyDescent="0.3">
      <c r="A663" s="48" t="s">
        <v>82</v>
      </c>
      <c r="B663" s="48" t="s">
        <v>531</v>
      </c>
      <c r="C663" s="49" t="s">
        <v>532</v>
      </c>
      <c r="D663" s="164">
        <f t="shared" si="7"/>
        <v>0</v>
      </c>
      <c r="E663" s="164">
        <f t="shared" si="7"/>
        <v>195340</v>
      </c>
      <c r="F663" s="164">
        <f t="shared" si="7"/>
        <v>150000</v>
      </c>
      <c r="G663" s="222"/>
      <c r="H663" s="167"/>
    </row>
    <row r="664" spans="1:8" s="102" customFormat="1" ht="16.5" thickTop="1" thickBot="1" x14ac:dyDescent="0.3">
      <c r="A664" s="24"/>
      <c r="B664" s="24"/>
      <c r="C664" s="23"/>
      <c r="D664" s="3"/>
      <c r="E664" s="3"/>
      <c r="F664" s="3"/>
      <c r="G664" s="222"/>
      <c r="H664" s="167"/>
    </row>
    <row r="665" spans="1:8" ht="15.75" thickBot="1" x14ac:dyDescent="0.3">
      <c r="A665" s="45" t="s">
        <v>82</v>
      </c>
      <c r="B665" s="46" t="s">
        <v>539</v>
      </c>
      <c r="C665" s="47" t="s">
        <v>540</v>
      </c>
      <c r="D665" s="36"/>
      <c r="E665" s="36"/>
      <c r="F665" s="36"/>
      <c r="G665" s="222"/>
    </row>
    <row r="666" spans="1:8" x14ac:dyDescent="0.25">
      <c r="A666" s="34"/>
      <c r="B666" s="34"/>
      <c r="C666" s="35"/>
      <c r="D666" s="36"/>
      <c r="E666" s="36"/>
      <c r="F666" s="36"/>
      <c r="G666" s="222"/>
      <c r="H666" s="167"/>
    </row>
    <row r="667" spans="1:8" x14ac:dyDescent="0.25">
      <c r="A667" s="27" t="s">
        <v>96</v>
      </c>
      <c r="B667" s="27" t="s">
        <v>8</v>
      </c>
      <c r="C667" s="28" t="s">
        <v>42</v>
      </c>
      <c r="D667" s="91" t="s">
        <v>846</v>
      </c>
      <c r="E667" s="91" t="s">
        <v>743</v>
      </c>
      <c r="F667" s="91" t="s">
        <v>821</v>
      </c>
      <c r="G667" s="232" t="s">
        <v>855</v>
      </c>
      <c r="H667" s="167"/>
    </row>
    <row r="668" spans="1:8" x14ac:dyDescent="0.25">
      <c r="A668" s="27" t="s">
        <v>804</v>
      </c>
      <c r="B668" s="27" t="s">
        <v>805</v>
      </c>
      <c r="C668" s="27" t="s">
        <v>806</v>
      </c>
      <c r="D668" s="105" t="s">
        <v>848</v>
      </c>
      <c r="E668" s="105" t="s">
        <v>849</v>
      </c>
      <c r="F668" s="105" t="s">
        <v>850</v>
      </c>
      <c r="G668" s="233" t="s">
        <v>851</v>
      </c>
      <c r="H668" s="167"/>
    </row>
    <row r="669" spans="1:8" x14ac:dyDescent="0.25">
      <c r="A669" s="34" t="s">
        <v>140</v>
      </c>
      <c r="B669" s="34" t="s">
        <v>541</v>
      </c>
      <c r="C669" s="35" t="s">
        <v>542</v>
      </c>
      <c r="D669" s="36"/>
      <c r="E669" s="36"/>
      <c r="F669" s="36"/>
      <c r="G669" s="229"/>
      <c r="H669" s="167"/>
    </row>
    <row r="670" spans="1:8" x14ac:dyDescent="0.25">
      <c r="A670" s="24" t="s">
        <v>89</v>
      </c>
      <c r="B670" s="24" t="s">
        <v>543</v>
      </c>
      <c r="C670" s="23" t="s">
        <v>544</v>
      </c>
      <c r="G670" s="229"/>
      <c r="H670" s="167"/>
    </row>
    <row r="671" spans="1:8" x14ac:dyDescent="0.25">
      <c r="A671" s="161" t="s">
        <v>545</v>
      </c>
      <c r="B671" s="161" t="s">
        <v>259</v>
      </c>
      <c r="C671" s="160" t="s">
        <v>260</v>
      </c>
      <c r="D671" s="159">
        <v>1188029.56</v>
      </c>
      <c r="E671" s="159">
        <v>645484.23</v>
      </c>
      <c r="F671" s="159">
        <v>700000</v>
      </c>
      <c r="G671" s="226">
        <v>42</v>
      </c>
      <c r="H671" s="167"/>
    </row>
    <row r="672" spans="1:8" x14ac:dyDescent="0.25">
      <c r="A672" s="161" t="s">
        <v>140</v>
      </c>
      <c r="B672" s="161" t="s">
        <v>541</v>
      </c>
      <c r="C672" s="160" t="s">
        <v>91</v>
      </c>
      <c r="D672" s="159">
        <f>+D671</f>
        <v>1188029.56</v>
      </c>
      <c r="E672" s="159">
        <f>+E671</f>
        <v>645484.23</v>
      </c>
      <c r="F672" s="159">
        <f>+F671</f>
        <v>700000</v>
      </c>
      <c r="G672" s="226">
        <v>42</v>
      </c>
      <c r="H672" s="167"/>
    </row>
    <row r="673" spans="1:8" x14ac:dyDescent="0.25">
      <c r="G673" s="229"/>
      <c r="H673" s="167"/>
    </row>
    <row r="674" spans="1:8" s="2" customFormat="1" x14ac:dyDescent="0.25">
      <c r="A674" s="34" t="s">
        <v>140</v>
      </c>
      <c r="B674" s="34" t="s">
        <v>606</v>
      </c>
      <c r="C674" s="35" t="s">
        <v>607</v>
      </c>
      <c r="D674" s="36"/>
      <c r="E674" s="36"/>
      <c r="F674" s="36"/>
      <c r="G674" s="229"/>
      <c r="H674" s="103"/>
    </row>
    <row r="675" spans="1:8" x14ac:dyDescent="0.25">
      <c r="A675" s="24" t="s">
        <v>89</v>
      </c>
      <c r="B675" s="24" t="s">
        <v>543</v>
      </c>
      <c r="C675" s="23" t="s">
        <v>544</v>
      </c>
      <c r="G675" s="229"/>
    </row>
    <row r="676" spans="1:8" x14ac:dyDescent="0.25">
      <c r="A676" s="161" t="s">
        <v>608</v>
      </c>
      <c r="B676" s="161" t="s">
        <v>259</v>
      </c>
      <c r="C676" s="160" t="s">
        <v>260</v>
      </c>
      <c r="D676" s="159">
        <v>1213060.8500000001</v>
      </c>
      <c r="E676" s="159">
        <v>0</v>
      </c>
      <c r="F676" s="159">
        <v>11650000</v>
      </c>
      <c r="G676" s="226" t="s">
        <v>884</v>
      </c>
      <c r="H676" s="167"/>
    </row>
    <row r="677" spans="1:8" x14ac:dyDescent="0.25">
      <c r="A677" s="161" t="s">
        <v>777</v>
      </c>
      <c r="B677" s="161" t="s">
        <v>122</v>
      </c>
      <c r="C677" s="160" t="s">
        <v>94</v>
      </c>
      <c r="D677" s="159">
        <v>0</v>
      </c>
      <c r="E677" s="159">
        <v>253125</v>
      </c>
      <c r="F677" s="159">
        <v>8100000</v>
      </c>
      <c r="G677" s="226" t="s">
        <v>884</v>
      </c>
      <c r="H677" s="167"/>
    </row>
    <row r="678" spans="1:8" x14ac:dyDescent="0.25">
      <c r="A678" s="161" t="s">
        <v>778</v>
      </c>
      <c r="B678" s="161" t="s">
        <v>124</v>
      </c>
      <c r="C678" s="160" t="s">
        <v>95</v>
      </c>
      <c r="D678" s="159">
        <v>0</v>
      </c>
      <c r="E678" s="159">
        <v>0</v>
      </c>
      <c r="F678" s="159">
        <v>70000</v>
      </c>
      <c r="G678" s="226" t="s">
        <v>884</v>
      </c>
      <c r="H678"/>
    </row>
    <row r="679" spans="1:8" s="2" customFormat="1" x14ac:dyDescent="0.25">
      <c r="A679" s="161" t="s">
        <v>779</v>
      </c>
      <c r="B679" s="161" t="s">
        <v>201</v>
      </c>
      <c r="C679" s="160" t="s">
        <v>105</v>
      </c>
      <c r="D679" s="159">
        <v>0</v>
      </c>
      <c r="E679" s="159">
        <v>0</v>
      </c>
      <c r="F679" s="159">
        <v>230000</v>
      </c>
      <c r="G679" s="226" t="s">
        <v>884</v>
      </c>
      <c r="H679" s="103"/>
    </row>
    <row r="680" spans="1:8" x14ac:dyDescent="0.25">
      <c r="A680" s="161" t="s">
        <v>780</v>
      </c>
      <c r="B680" s="161" t="s">
        <v>781</v>
      </c>
      <c r="C680" s="160" t="s">
        <v>530</v>
      </c>
      <c r="D680" s="159">
        <v>0</v>
      </c>
      <c r="E680" s="159">
        <v>0</v>
      </c>
      <c r="F680" s="159">
        <v>1100000</v>
      </c>
      <c r="G680" s="226" t="s">
        <v>884</v>
      </c>
    </row>
    <row r="681" spans="1:8" x14ac:dyDescent="0.25">
      <c r="A681" s="161" t="s">
        <v>782</v>
      </c>
      <c r="B681" s="161" t="s">
        <v>277</v>
      </c>
      <c r="C681" s="160" t="s">
        <v>306</v>
      </c>
      <c r="D681" s="159">
        <v>0</v>
      </c>
      <c r="E681" s="159">
        <v>0</v>
      </c>
      <c r="F681" s="159">
        <v>650000</v>
      </c>
      <c r="G681" s="226" t="s">
        <v>884</v>
      </c>
    </row>
    <row r="682" spans="1:8" x14ac:dyDescent="0.25">
      <c r="A682" s="161" t="s">
        <v>140</v>
      </c>
      <c r="B682" s="161" t="s">
        <v>606</v>
      </c>
      <c r="C682" s="160" t="s">
        <v>91</v>
      </c>
      <c r="D682" s="159">
        <f>+D676+D677+D678+D679+D680+D681</f>
        <v>1213060.8500000001</v>
      </c>
      <c r="E682" s="159">
        <f>+E676+E677+E678+E679+E680+E681</f>
        <v>253125</v>
      </c>
      <c r="F682" s="159">
        <f>+F676+F677+F678+F679+F680+F681</f>
        <v>21800000</v>
      </c>
      <c r="G682" s="226" t="s">
        <v>884</v>
      </c>
      <c r="H682" s="167"/>
    </row>
    <row r="683" spans="1:8" s="59" customFormat="1" x14ac:dyDescent="0.25">
      <c r="A683" s="24"/>
      <c r="B683" s="24"/>
      <c r="C683" s="23"/>
      <c r="D683" s="3"/>
      <c r="E683" s="3"/>
      <c r="F683" s="3"/>
      <c r="G683" s="229"/>
      <c r="H683" s="167"/>
    </row>
    <row r="684" spans="1:8" x14ac:dyDescent="0.25">
      <c r="A684" s="34" t="s">
        <v>140</v>
      </c>
      <c r="B684" s="34" t="s">
        <v>783</v>
      </c>
      <c r="C684" s="35" t="s">
        <v>784</v>
      </c>
      <c r="D684" s="36"/>
      <c r="E684" s="36"/>
      <c r="F684" s="36"/>
      <c r="G684" s="229"/>
    </row>
    <row r="685" spans="1:8" x14ac:dyDescent="0.25">
      <c r="A685" s="24" t="s">
        <v>89</v>
      </c>
      <c r="B685" s="24" t="s">
        <v>543</v>
      </c>
      <c r="C685" s="23" t="s">
        <v>544</v>
      </c>
      <c r="G685" s="229"/>
      <c r="H685" s="103"/>
    </row>
    <row r="686" spans="1:8" x14ac:dyDescent="0.25">
      <c r="A686" s="161" t="s">
        <v>785</v>
      </c>
      <c r="B686" s="161" t="s">
        <v>122</v>
      </c>
      <c r="C686" s="160" t="s">
        <v>94</v>
      </c>
      <c r="D686" s="159">
        <v>0</v>
      </c>
      <c r="E686" s="159">
        <v>27125</v>
      </c>
      <c r="F686" s="159">
        <v>1000000</v>
      </c>
      <c r="G686" s="226" t="s">
        <v>867</v>
      </c>
    </row>
    <row r="687" spans="1:8" x14ac:dyDescent="0.25">
      <c r="A687" s="161" t="s">
        <v>140</v>
      </c>
      <c r="B687" s="161" t="s">
        <v>783</v>
      </c>
      <c r="C687" s="160" t="s">
        <v>91</v>
      </c>
      <c r="D687" s="159">
        <f>+D686</f>
        <v>0</v>
      </c>
      <c r="E687" s="159">
        <f>+E686</f>
        <v>27125</v>
      </c>
      <c r="F687" s="159">
        <f>+F686</f>
        <v>1000000</v>
      </c>
      <c r="G687" s="226" t="s">
        <v>867</v>
      </c>
    </row>
    <row r="688" spans="1:8" x14ac:dyDescent="0.25">
      <c r="A688"/>
      <c r="B688"/>
      <c r="C688"/>
      <c r="D688"/>
      <c r="F688"/>
      <c r="G688" s="23"/>
    </row>
    <row r="689" spans="1:7" ht="15.75" thickBot="1" x14ac:dyDescent="0.3">
      <c r="A689" s="48" t="s">
        <v>82</v>
      </c>
      <c r="B689" s="48" t="s">
        <v>539</v>
      </c>
      <c r="C689" s="49" t="s">
        <v>540</v>
      </c>
      <c r="D689" s="164">
        <f>+D672+D682+D687</f>
        <v>2401090.41</v>
      </c>
      <c r="E689" s="164">
        <f>+E672+E682+E687</f>
        <v>925734.23</v>
      </c>
      <c r="F689" s="164">
        <f>+F672+F682+F687</f>
        <v>23500000</v>
      </c>
      <c r="G689" s="63"/>
    </row>
    <row r="690" spans="1:7" ht="15.75" thickTop="1" x14ac:dyDescent="0.25">
      <c r="G690" s="222"/>
    </row>
    <row r="691" spans="1:7" x14ac:dyDescent="0.25">
      <c r="G691" s="222"/>
    </row>
    <row r="692" spans="1:7" x14ac:dyDescent="0.25">
      <c r="A692" s="56" t="s">
        <v>83</v>
      </c>
      <c r="B692" s="56" t="s">
        <v>407</v>
      </c>
      <c r="C692" s="57" t="s">
        <v>546</v>
      </c>
      <c r="D692" s="58">
        <f>+D521+D541+D573+D639+D655+D663+D689</f>
        <v>10354114.420000002</v>
      </c>
      <c r="E692" s="58">
        <f>+E521+E541+E573+E639+E655+E663+E689</f>
        <v>11278979.010000002</v>
      </c>
      <c r="F692" s="58">
        <f>+F521+F541+F573+F639+F655+F663+F689</f>
        <v>40377000</v>
      </c>
      <c r="G692" s="222"/>
    </row>
    <row r="693" spans="1:7" x14ac:dyDescent="0.25">
      <c r="A693" s="29" t="s">
        <v>79</v>
      </c>
      <c r="B693" s="29" t="s">
        <v>99</v>
      </c>
      <c r="C693" s="30" t="s">
        <v>547</v>
      </c>
      <c r="D693" s="55">
        <f>+D495+D692</f>
        <v>13927224.050000001</v>
      </c>
      <c r="E693" s="55">
        <f>+E495+E692</f>
        <v>15102333.970000003</v>
      </c>
      <c r="F693" s="55">
        <f>+F495+F692</f>
        <v>43893000</v>
      </c>
      <c r="G693" s="222"/>
    </row>
    <row r="694" spans="1:7" ht="15.75" thickBot="1" x14ac:dyDescent="0.3">
      <c r="G694" s="222"/>
    </row>
    <row r="695" spans="1:7" ht="15.75" thickBot="1" x14ac:dyDescent="0.3">
      <c r="C695" s="68" t="s">
        <v>40</v>
      </c>
      <c r="D695" s="104">
        <f>+D48+D81+D458+D693</f>
        <v>25598342.990000002</v>
      </c>
      <c r="E695" s="104">
        <f>+E48+E81+E458+E693</f>
        <v>29075663.070000004</v>
      </c>
      <c r="F695" s="104">
        <f>+F48+F81+F458+F693</f>
        <v>75196902</v>
      </c>
      <c r="G695" s="63"/>
    </row>
    <row r="696" spans="1:7" x14ac:dyDescent="0.25">
      <c r="G696" s="222"/>
    </row>
    <row r="697" spans="1:7" x14ac:dyDescent="0.25">
      <c r="G697" s="222"/>
    </row>
    <row r="698" spans="1:7" x14ac:dyDescent="0.25">
      <c r="G698" s="222"/>
    </row>
  </sheetData>
  <pageMargins left="0.7" right="0.7" top="0.75" bottom="0.75" header="0.3" footer="0.3"/>
  <pageSetup paperSize="9" orientation="landscape" r:id="rId1"/>
  <rowBreaks count="20" manualBreakCount="20">
    <brk id="32" max="16383" man="1"/>
    <brk id="52" max="16383" man="1"/>
    <brk id="150" max="16383" man="1"/>
    <brk id="212" max="16383" man="1"/>
    <brk id="242" max="16383" man="1"/>
    <brk id="268" max="16383" man="1"/>
    <brk id="288" max="16383" man="1"/>
    <brk id="337" max="16383" man="1"/>
    <brk id="361" max="16383" man="1"/>
    <brk id="388" max="16383" man="1"/>
    <brk id="420" max="16383" man="1"/>
    <brk id="432" max="16383" man="1"/>
    <brk id="462" max="16383" man="1"/>
    <brk id="512" max="16383" man="1"/>
    <brk id="533" max="16383" man="1"/>
    <brk id="542" max="16383" man="1"/>
    <brk id="606" max="16383" man="1"/>
    <brk id="630" max="16383" man="1"/>
    <brk id="655" max="16383" man="1"/>
    <brk id="66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PRORAČUN 2019.</vt:lpstr>
      <vt:lpstr>PRIHODI</vt:lpstr>
      <vt:lpstr>RASHODI-OPĆI DIO</vt:lpstr>
      <vt:lpstr>FUNKCIJSKA KLASIFIKACIJA</vt:lpstr>
      <vt:lpstr>ORGANIZACIJSKA KLASIFIKACIJA</vt:lpstr>
      <vt:lpstr>RASHODI POSEBNI DIO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2020-03-31T18:29:50Z</cp:lastPrinted>
  <dcterms:created xsi:type="dcterms:W3CDTF">2016-10-25T11:22:17Z</dcterms:created>
  <dcterms:modified xsi:type="dcterms:W3CDTF">2020-03-31T18:55:53Z</dcterms:modified>
</cp:coreProperties>
</file>