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Korisnik\Documents\GODIŠNJI OBRAČUN 2017\"/>
    </mc:Choice>
  </mc:AlternateContent>
  <xr:revisionPtr revIDLastSave="0" documentId="13_ncr:1_{F7E7B86E-0DF3-4FAA-9893-45C5878E83B2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GODIŠNJI OBRAČUN 2017." sheetId="1" r:id="rId1"/>
    <sheet name="PRIHODI" sheetId="2" r:id="rId2"/>
    <sheet name="RASHODI-OPĆI DIO" sheetId="3" r:id="rId3"/>
    <sheet name="IZVRŠENJE PREMA IZVORIMA" sheetId="7" r:id="rId4"/>
    <sheet name="FUNKCIJSKA KLASIFIKACIJA" sheetId="9" r:id="rId5"/>
    <sheet name="ORGANIZACIJSKA KLASIFIKACIJA" sheetId="5" r:id="rId6"/>
    <sheet name="RASHODI POSEBNI DIO" sheetId="4" r:id="rId7"/>
    <sheet name="Sheet1" sheetId="6" r:id="rId8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3" l="1"/>
  <c r="C108" i="3" l="1"/>
  <c r="E108" i="3"/>
  <c r="C106" i="3"/>
  <c r="E106" i="3"/>
  <c r="D103" i="3"/>
  <c r="C102" i="3"/>
  <c r="E102" i="3"/>
  <c r="C98" i="3"/>
  <c r="E98" i="3"/>
  <c r="C95" i="3"/>
  <c r="E95" i="3"/>
  <c r="E93" i="3"/>
  <c r="C93" i="3"/>
  <c r="E86" i="3"/>
  <c r="C86" i="3"/>
  <c r="C81" i="3"/>
  <c r="E81" i="3"/>
  <c r="C79" i="3"/>
  <c r="E79" i="3"/>
  <c r="D76" i="3"/>
  <c r="C75" i="3"/>
  <c r="E75" i="3"/>
  <c r="E72" i="3"/>
  <c r="C72" i="3"/>
  <c r="E70" i="3"/>
  <c r="C70" i="3"/>
  <c r="E66" i="3"/>
  <c r="E68" i="3" s="1"/>
  <c r="C66" i="3"/>
  <c r="C68" i="3" s="1"/>
  <c r="E62" i="3"/>
  <c r="C62" i="3"/>
  <c r="D58" i="3"/>
  <c r="E57" i="3"/>
  <c r="C57" i="3"/>
  <c r="E52" i="3"/>
  <c r="C52" i="3"/>
  <c r="D49" i="3"/>
  <c r="E40" i="3"/>
  <c r="F40" i="3" s="1"/>
  <c r="C40" i="3"/>
  <c r="E29" i="3"/>
  <c r="C29" i="3"/>
  <c r="E22" i="3"/>
  <c r="C22" i="3"/>
  <c r="D17" i="3"/>
  <c r="E16" i="3"/>
  <c r="C16" i="3"/>
  <c r="C49" i="3" l="1"/>
  <c r="F68" i="3"/>
  <c r="G68" i="3"/>
  <c r="C103" i="3"/>
  <c r="E103" i="3"/>
  <c r="E76" i="3"/>
  <c r="C76" i="3"/>
  <c r="E49" i="3"/>
  <c r="C58" i="3"/>
  <c r="E58" i="3"/>
  <c r="G40" i="3"/>
  <c r="E11" i="3"/>
  <c r="E17" i="3" s="1"/>
  <c r="C11" i="3"/>
  <c r="C17" i="3" s="1"/>
  <c r="D78" i="2" l="1"/>
  <c r="E78" i="2"/>
  <c r="C78" i="2"/>
  <c r="D77" i="2"/>
  <c r="E77" i="2"/>
  <c r="C77" i="2"/>
  <c r="E76" i="2"/>
  <c r="E72" i="2"/>
  <c r="C72" i="2"/>
  <c r="E70" i="2"/>
  <c r="C70" i="2"/>
  <c r="D68" i="2"/>
  <c r="E68" i="2"/>
  <c r="C68" i="2"/>
  <c r="E67" i="2"/>
  <c r="C67" i="2"/>
  <c r="D62" i="2"/>
  <c r="E62" i="2"/>
  <c r="C62" i="2"/>
  <c r="D59" i="2"/>
  <c r="E59" i="2"/>
  <c r="C59" i="2"/>
  <c r="E58" i="2"/>
  <c r="C58" i="2"/>
  <c r="E55" i="2"/>
  <c r="C55" i="2"/>
  <c r="D53" i="2"/>
  <c r="E53" i="2"/>
  <c r="C53" i="2"/>
  <c r="C52" i="2"/>
  <c r="E49" i="2"/>
  <c r="C49" i="2"/>
  <c r="E45" i="2"/>
  <c r="C45" i="2"/>
  <c r="D42" i="2"/>
  <c r="E42" i="2"/>
  <c r="C42" i="2"/>
  <c r="D32" i="2"/>
  <c r="E32" i="2"/>
  <c r="C32" i="2"/>
  <c r="E41" i="2"/>
  <c r="C41" i="2"/>
  <c r="E37" i="2"/>
  <c r="C37" i="2"/>
  <c r="E28" i="2"/>
  <c r="C28" i="2"/>
  <c r="E26" i="2"/>
  <c r="C26" i="2"/>
  <c r="E23" i="2"/>
  <c r="C23" i="2"/>
  <c r="D20" i="2"/>
  <c r="E20" i="2"/>
  <c r="C20" i="2"/>
  <c r="E19" i="2"/>
  <c r="C19" i="2"/>
  <c r="E16" i="2"/>
  <c r="C16" i="2"/>
  <c r="E13" i="2"/>
  <c r="C13" i="2"/>
  <c r="C33" i="9" l="1"/>
  <c r="D33" i="9"/>
  <c r="E33" i="9"/>
  <c r="G33" i="9" s="1"/>
  <c r="F33" i="9"/>
  <c r="F79" i="3"/>
  <c r="G79" i="3"/>
  <c r="F81" i="3"/>
  <c r="G81" i="3"/>
  <c r="J12" i="7" l="1"/>
  <c r="J13" i="7"/>
  <c r="J14" i="7"/>
  <c r="J15" i="7"/>
  <c r="J16" i="7"/>
  <c r="J11" i="7"/>
  <c r="I17" i="7"/>
  <c r="H17" i="7"/>
  <c r="J17" i="7" l="1"/>
  <c r="D17" i="7"/>
  <c r="E17" i="7"/>
  <c r="C17" i="7"/>
  <c r="G12" i="7"/>
  <c r="G13" i="7"/>
  <c r="G14" i="7"/>
  <c r="G15" i="7"/>
  <c r="G16" i="7"/>
  <c r="G11" i="7"/>
  <c r="F12" i="7"/>
  <c r="F13" i="7"/>
  <c r="F14" i="7"/>
  <c r="F15" i="7"/>
  <c r="F16" i="7"/>
  <c r="F11" i="7"/>
  <c r="G17" i="7" l="1"/>
  <c r="F17" i="7"/>
  <c r="D18" i="5"/>
  <c r="C18" i="5"/>
  <c r="D15" i="5"/>
  <c r="C15" i="5"/>
  <c r="E15" i="5" s="1"/>
  <c r="D13" i="5"/>
  <c r="E13" i="5" s="1"/>
  <c r="C13" i="5"/>
  <c r="D11" i="5"/>
  <c r="E11" i="5"/>
  <c r="C11" i="5"/>
  <c r="E12" i="5"/>
  <c r="E14" i="5"/>
  <c r="E16" i="5"/>
  <c r="E17" i="5"/>
  <c r="D9" i="5"/>
  <c r="E9" i="5"/>
  <c r="C9" i="5"/>
  <c r="E10" i="5"/>
  <c r="E18" i="5" l="1"/>
  <c r="G10" i="9"/>
  <c r="G11" i="9"/>
  <c r="G12" i="9"/>
  <c r="G13" i="9"/>
  <c r="G14" i="9"/>
  <c r="G16" i="9"/>
  <c r="G18" i="9"/>
  <c r="G20" i="9"/>
  <c r="G21" i="9"/>
  <c r="G22" i="9"/>
  <c r="G23" i="9"/>
  <c r="G24" i="9"/>
  <c r="G26" i="9"/>
  <c r="G27" i="9"/>
  <c r="G34" i="9"/>
  <c r="G35" i="9"/>
  <c r="G36" i="9"/>
  <c r="G38" i="9"/>
  <c r="G39" i="9"/>
  <c r="G41" i="9"/>
  <c r="G43" i="9"/>
  <c r="G45" i="9"/>
  <c r="G46" i="9"/>
  <c r="G47" i="9"/>
  <c r="G48" i="9"/>
  <c r="G50" i="9"/>
  <c r="G51" i="9"/>
  <c r="G52" i="9"/>
  <c r="G53" i="9"/>
  <c r="G55" i="9"/>
  <c r="G56" i="9"/>
  <c r="G57" i="9"/>
  <c r="G59" i="9"/>
  <c r="G60" i="9"/>
  <c r="G61" i="9"/>
  <c r="F10" i="9"/>
  <c r="F12" i="9"/>
  <c r="F13" i="9"/>
  <c r="F14" i="9"/>
  <c r="F18" i="9"/>
  <c r="F20" i="9"/>
  <c r="F21" i="9"/>
  <c r="F22" i="9"/>
  <c r="F24" i="9"/>
  <c r="F26" i="9"/>
  <c r="F34" i="9"/>
  <c r="F35" i="9"/>
  <c r="F36" i="9"/>
  <c r="F38" i="9"/>
  <c r="F39" i="9"/>
  <c r="F40" i="9"/>
  <c r="F41" i="9"/>
  <c r="F43" i="9"/>
  <c r="F45" i="9"/>
  <c r="F46" i="9"/>
  <c r="F47" i="9"/>
  <c r="F48" i="9"/>
  <c r="F50" i="9"/>
  <c r="F51" i="9"/>
  <c r="F52" i="9"/>
  <c r="F53" i="9"/>
  <c r="F55" i="9"/>
  <c r="F56" i="9"/>
  <c r="F57" i="9"/>
  <c r="F58" i="9"/>
  <c r="F59" i="9"/>
  <c r="F61" i="9"/>
  <c r="E49" i="9"/>
  <c r="C49" i="9"/>
  <c r="F49" i="9" l="1"/>
  <c r="D54" i="9"/>
  <c r="E54" i="9"/>
  <c r="C54" i="9"/>
  <c r="D49" i="9"/>
  <c r="G49" i="9" s="1"/>
  <c r="D44" i="9"/>
  <c r="E44" i="9"/>
  <c r="C44" i="9"/>
  <c r="D42" i="9"/>
  <c r="E42" i="9"/>
  <c r="C42" i="9"/>
  <c r="D37" i="9"/>
  <c r="E37" i="9"/>
  <c r="C37" i="9"/>
  <c r="D19" i="9"/>
  <c r="E19" i="9"/>
  <c r="G44" i="9" l="1"/>
  <c r="F44" i="9"/>
  <c r="F54" i="9"/>
  <c r="G54" i="9"/>
  <c r="G19" i="9"/>
  <c r="F42" i="9"/>
  <c r="G42" i="9"/>
  <c r="F37" i="9"/>
  <c r="G37" i="9"/>
  <c r="C19" i="9"/>
  <c r="F19" i="9" s="1"/>
  <c r="D17" i="9" l="1"/>
  <c r="E17" i="9"/>
  <c r="C17" i="9"/>
  <c r="D15" i="9"/>
  <c r="E15" i="9"/>
  <c r="C15" i="9"/>
  <c r="D9" i="9"/>
  <c r="E9" i="9"/>
  <c r="C9" i="9"/>
  <c r="D62" i="9" l="1"/>
  <c r="F9" i="9"/>
  <c r="G9" i="9"/>
  <c r="G17" i="9"/>
  <c r="F17" i="9"/>
  <c r="C62" i="9"/>
  <c r="E62" i="9"/>
  <c r="G15" i="9"/>
  <c r="F383" i="4"/>
  <c r="G372" i="4"/>
  <c r="G373" i="4"/>
  <c r="G374" i="4"/>
  <c r="G375" i="4"/>
  <c r="G376" i="4"/>
  <c r="G377" i="4"/>
  <c r="G378" i="4"/>
  <c r="G379" i="4"/>
  <c r="G382" i="4"/>
  <c r="G371" i="4"/>
  <c r="G366" i="4"/>
  <c r="G365" i="4"/>
  <c r="F367" i="4"/>
  <c r="F351" i="4"/>
  <c r="G342" i="4"/>
  <c r="G343" i="4"/>
  <c r="G344" i="4"/>
  <c r="G345" i="4"/>
  <c r="G346" i="4"/>
  <c r="G347" i="4"/>
  <c r="G348" i="4"/>
  <c r="G349" i="4"/>
  <c r="G341" i="4"/>
  <c r="F313" i="4"/>
  <c r="G311" i="4"/>
  <c r="G312" i="4"/>
  <c r="G310" i="4"/>
  <c r="F289" i="4"/>
  <c r="G277" i="4"/>
  <c r="G278" i="4"/>
  <c r="G279" i="4"/>
  <c r="G280" i="4"/>
  <c r="G281" i="4"/>
  <c r="G282" i="4"/>
  <c r="G283" i="4"/>
  <c r="G284" i="4"/>
  <c r="G286" i="4"/>
  <c r="G287" i="4"/>
  <c r="G288" i="4"/>
  <c r="G276" i="4"/>
  <c r="G62" i="9" l="1"/>
  <c r="F62" i="9"/>
  <c r="F244" i="4"/>
  <c r="F246" i="4" s="1"/>
  <c r="G235" i="4"/>
  <c r="G236" i="4"/>
  <c r="G237" i="4"/>
  <c r="G238" i="4"/>
  <c r="G239" i="4"/>
  <c r="G240" i="4"/>
  <c r="G241" i="4"/>
  <c r="G242" i="4"/>
  <c r="G243" i="4"/>
  <c r="G234" i="4"/>
  <c r="E686" i="4"/>
  <c r="F686" i="4"/>
  <c r="D686" i="4"/>
  <c r="G685" i="4"/>
  <c r="G680" i="4"/>
  <c r="F681" i="4"/>
  <c r="F688" i="4" s="1"/>
  <c r="F652" i="4"/>
  <c r="F663" i="4" s="1"/>
  <c r="G651" i="4"/>
  <c r="G636" i="4"/>
  <c r="F637" i="4"/>
  <c r="F632" i="4"/>
  <c r="G631" i="4"/>
  <c r="D621" i="4"/>
  <c r="E621" i="4"/>
  <c r="F616" i="4"/>
  <c r="E616" i="4"/>
  <c r="D616" i="4"/>
  <c r="G615" i="4"/>
  <c r="F611" i="4"/>
  <c r="G610" i="4"/>
  <c r="G605" i="4"/>
  <c r="F606" i="4"/>
  <c r="F601" i="4"/>
  <c r="G600" i="4"/>
  <c r="F596" i="4"/>
  <c r="G595" i="4"/>
  <c r="G583" i="4"/>
  <c r="F584" i="4"/>
  <c r="G578" i="4"/>
  <c r="F579" i="4"/>
  <c r="G573" i="4"/>
  <c r="G572" i="4"/>
  <c r="F574" i="4"/>
  <c r="G567" i="4"/>
  <c r="F568" i="4"/>
  <c r="G562" i="4"/>
  <c r="F563" i="4"/>
  <c r="G550" i="4"/>
  <c r="G549" i="4"/>
  <c r="F551" i="4"/>
  <c r="G542" i="4"/>
  <c r="G543" i="4"/>
  <c r="G544" i="4"/>
  <c r="G541" i="4"/>
  <c r="F545" i="4"/>
  <c r="G529" i="4"/>
  <c r="G530" i="4"/>
  <c r="G528" i="4"/>
  <c r="F531" i="4"/>
  <c r="G523" i="4"/>
  <c r="F524" i="4"/>
  <c r="G518" i="4"/>
  <c r="F519" i="4"/>
  <c r="F499" i="4"/>
  <c r="F493" i="4"/>
  <c r="G484" i="4"/>
  <c r="G485" i="4"/>
  <c r="G486" i="4"/>
  <c r="G487" i="4"/>
  <c r="G488" i="4"/>
  <c r="G489" i="4"/>
  <c r="G490" i="4"/>
  <c r="G491" i="4"/>
  <c r="G492" i="4"/>
  <c r="G497" i="4"/>
  <c r="G498" i="4"/>
  <c r="G479" i="4"/>
  <c r="F480" i="4"/>
  <c r="G457" i="4"/>
  <c r="G458" i="4"/>
  <c r="G456" i="4"/>
  <c r="E459" i="4"/>
  <c r="E461" i="4" s="1"/>
  <c r="F459" i="4"/>
  <c r="F461" i="4" s="1"/>
  <c r="D459" i="4"/>
  <c r="D461" i="4" s="1"/>
  <c r="F445" i="4"/>
  <c r="G444" i="4"/>
  <c r="F440" i="4"/>
  <c r="G439" i="4"/>
  <c r="F430" i="4"/>
  <c r="E430" i="4"/>
  <c r="D430" i="4"/>
  <c r="G429" i="4"/>
  <c r="F425" i="4"/>
  <c r="E425" i="4"/>
  <c r="D425" i="4"/>
  <c r="G424" i="4"/>
  <c r="F420" i="4"/>
  <c r="E420" i="4"/>
  <c r="D420" i="4"/>
  <c r="G419" i="4"/>
  <c r="G686" i="4" l="1"/>
  <c r="F553" i="4"/>
  <c r="F643" i="4"/>
  <c r="F586" i="4"/>
  <c r="F533" i="4"/>
  <c r="F501" i="4"/>
  <c r="F502" i="4" s="1"/>
  <c r="G616" i="4"/>
  <c r="G461" i="4"/>
  <c r="G420" i="4"/>
  <c r="G425" i="4"/>
  <c r="G459" i="4"/>
  <c r="F447" i="4"/>
  <c r="G430" i="4"/>
  <c r="G413" i="4"/>
  <c r="F414" i="4"/>
  <c r="G408" i="4"/>
  <c r="F409" i="4"/>
  <c r="G403" i="4"/>
  <c r="F404" i="4"/>
  <c r="G398" i="4"/>
  <c r="F399" i="4"/>
  <c r="G393" i="4"/>
  <c r="F394" i="4"/>
  <c r="G322" i="4"/>
  <c r="F323" i="4"/>
  <c r="G317" i="4"/>
  <c r="F318" i="4"/>
  <c r="F306" i="4"/>
  <c r="G305" i="4"/>
  <c r="F296" i="4"/>
  <c r="G295" i="4"/>
  <c r="G268" i="4"/>
  <c r="G267" i="4"/>
  <c r="E271" i="4"/>
  <c r="F271" i="4"/>
  <c r="D271" i="4"/>
  <c r="G264" i="4"/>
  <c r="G259" i="4"/>
  <c r="F260" i="4"/>
  <c r="F255" i="4"/>
  <c r="G254" i="4"/>
  <c r="G192" i="4"/>
  <c r="F193" i="4"/>
  <c r="G221" i="4"/>
  <c r="F222" i="4"/>
  <c r="F215" i="4"/>
  <c r="G214" i="4"/>
  <c r="G198" i="4"/>
  <c r="G197" i="4"/>
  <c r="F199" i="4"/>
  <c r="G176" i="4"/>
  <c r="F177" i="4"/>
  <c r="G165" i="4"/>
  <c r="G166" i="4"/>
  <c r="G164" i="4"/>
  <c r="F167" i="4"/>
  <c r="F160" i="4"/>
  <c r="G159" i="4"/>
  <c r="F155" i="4"/>
  <c r="G154" i="4"/>
  <c r="G147" i="4"/>
  <c r="F148" i="4"/>
  <c r="G142" i="4"/>
  <c r="F143" i="4"/>
  <c r="F138" i="4"/>
  <c r="G137" i="4"/>
  <c r="G132" i="4"/>
  <c r="F133" i="4"/>
  <c r="G127" i="4"/>
  <c r="F128" i="4"/>
  <c r="G122" i="4"/>
  <c r="F123" i="4"/>
  <c r="G117" i="4"/>
  <c r="F118" i="4"/>
  <c r="G112" i="4"/>
  <c r="F113" i="4"/>
  <c r="G107" i="4"/>
  <c r="F108" i="4"/>
  <c r="G102" i="4"/>
  <c r="F103" i="4"/>
  <c r="G97" i="4"/>
  <c r="F98" i="4"/>
  <c r="F691" i="4" l="1"/>
  <c r="F179" i="4"/>
  <c r="F224" i="4"/>
  <c r="F432" i="4"/>
  <c r="F298" i="4"/>
  <c r="G271" i="4"/>
  <c r="G75" i="4"/>
  <c r="G74" i="4"/>
  <c r="F76" i="4"/>
  <c r="G69" i="4"/>
  <c r="F70" i="4"/>
  <c r="F65" i="4"/>
  <c r="G64" i="4"/>
  <c r="G63" i="4"/>
  <c r="G37" i="4"/>
  <c r="F38" i="4"/>
  <c r="G31" i="4"/>
  <c r="G30" i="4"/>
  <c r="F32" i="4"/>
  <c r="F26" i="4"/>
  <c r="G23" i="4"/>
  <c r="G24" i="4"/>
  <c r="G25" i="4"/>
  <c r="G22" i="4"/>
  <c r="F18" i="4"/>
  <c r="G17" i="4"/>
  <c r="G16" i="4"/>
  <c r="E681" i="4"/>
  <c r="E688" i="4" s="1"/>
  <c r="E670" i="4"/>
  <c r="E671" i="4" s="1"/>
  <c r="E662" i="4"/>
  <c r="E657" i="4"/>
  <c r="E652" i="4"/>
  <c r="G652" i="4" s="1"/>
  <c r="E642" i="4"/>
  <c r="E637" i="4"/>
  <c r="G637" i="4" s="1"/>
  <c r="E632" i="4"/>
  <c r="G632" i="4" s="1"/>
  <c r="E627" i="4"/>
  <c r="E611" i="4"/>
  <c r="G611" i="4" s="1"/>
  <c r="E606" i="4"/>
  <c r="G606" i="4" s="1"/>
  <c r="E601" i="4"/>
  <c r="G601" i="4" s="1"/>
  <c r="E596" i="4"/>
  <c r="E584" i="4"/>
  <c r="G584" i="4" s="1"/>
  <c r="E579" i="4"/>
  <c r="G579" i="4" s="1"/>
  <c r="E574" i="4"/>
  <c r="G574" i="4" s="1"/>
  <c r="E568" i="4"/>
  <c r="G568" i="4" s="1"/>
  <c r="E563" i="4"/>
  <c r="G563" i="4" s="1"/>
  <c r="E551" i="4"/>
  <c r="G551" i="4" s="1"/>
  <c r="E545" i="4"/>
  <c r="G545" i="4" s="1"/>
  <c r="E531" i="4"/>
  <c r="G531" i="4" s="1"/>
  <c r="E524" i="4"/>
  <c r="G524" i="4" s="1"/>
  <c r="E519" i="4"/>
  <c r="G519" i="4" s="1"/>
  <c r="E514" i="4"/>
  <c r="E499" i="4"/>
  <c r="G499" i="4" s="1"/>
  <c r="E493" i="4"/>
  <c r="G493" i="4" s="1"/>
  <c r="E480" i="4"/>
  <c r="G480" i="4" s="1"/>
  <c r="E445" i="4"/>
  <c r="G445" i="4" s="1"/>
  <c r="E440" i="4"/>
  <c r="G440" i="4" s="1"/>
  <c r="E414" i="4"/>
  <c r="G414" i="4" s="1"/>
  <c r="E409" i="4"/>
  <c r="G409" i="4" s="1"/>
  <c r="E404" i="4"/>
  <c r="G404" i="4" s="1"/>
  <c r="E399" i="4"/>
  <c r="G399" i="4" s="1"/>
  <c r="E394" i="4"/>
  <c r="G394" i="4" s="1"/>
  <c r="E389" i="4"/>
  <c r="E383" i="4"/>
  <c r="G383" i="4" s="1"/>
  <c r="E367" i="4"/>
  <c r="G367" i="4" s="1"/>
  <c r="E361" i="4"/>
  <c r="E351" i="4"/>
  <c r="G351" i="4" s="1"/>
  <c r="E336" i="4"/>
  <c r="E323" i="4"/>
  <c r="G323" i="4" s="1"/>
  <c r="E318" i="4"/>
  <c r="G318" i="4" s="1"/>
  <c r="E313" i="4"/>
  <c r="G313" i="4" s="1"/>
  <c r="E306" i="4"/>
  <c r="E296" i="4"/>
  <c r="G296" i="4" s="1"/>
  <c r="E289" i="4"/>
  <c r="G289" i="4" s="1"/>
  <c r="E260" i="4"/>
  <c r="G260" i="4" s="1"/>
  <c r="E255" i="4"/>
  <c r="G255" i="4" s="1"/>
  <c r="E244" i="4"/>
  <c r="E222" i="4"/>
  <c r="G222" i="4" s="1"/>
  <c r="E215" i="4"/>
  <c r="G215" i="4" s="1"/>
  <c r="E204" i="4"/>
  <c r="E199" i="4"/>
  <c r="G199" i="4" s="1"/>
  <c r="E193" i="4"/>
  <c r="G193" i="4" s="1"/>
  <c r="E177" i="4"/>
  <c r="G177" i="4" s="1"/>
  <c r="E172" i="4"/>
  <c r="E167" i="4"/>
  <c r="G167" i="4" s="1"/>
  <c r="E160" i="4"/>
  <c r="G160" i="4" s="1"/>
  <c r="E155" i="4"/>
  <c r="G155" i="4" s="1"/>
  <c r="E148" i="4"/>
  <c r="G148" i="4" s="1"/>
  <c r="E143" i="4"/>
  <c r="G143" i="4" s="1"/>
  <c r="E138" i="4"/>
  <c r="G138" i="4" s="1"/>
  <c r="E133" i="4"/>
  <c r="G133" i="4" s="1"/>
  <c r="E128" i="4"/>
  <c r="G128" i="4" s="1"/>
  <c r="E123" i="4"/>
  <c r="G123" i="4" s="1"/>
  <c r="E118" i="4"/>
  <c r="G118" i="4" s="1"/>
  <c r="E113" i="4"/>
  <c r="G113" i="4" s="1"/>
  <c r="E108" i="4"/>
  <c r="G108" i="4" s="1"/>
  <c r="E103" i="4"/>
  <c r="G103" i="4" s="1"/>
  <c r="E98" i="4"/>
  <c r="G98" i="4" s="1"/>
  <c r="E76" i="4"/>
  <c r="E70" i="4"/>
  <c r="E65" i="4"/>
  <c r="E43" i="4"/>
  <c r="E38" i="4"/>
  <c r="E32" i="4"/>
  <c r="E26" i="4"/>
  <c r="E18" i="4"/>
  <c r="F692" i="4" l="1"/>
  <c r="E246" i="4"/>
  <c r="G246" i="4" s="1"/>
  <c r="G244" i="4"/>
  <c r="G596" i="4"/>
  <c r="E643" i="4"/>
  <c r="G643" i="4" s="1"/>
  <c r="G688" i="4"/>
  <c r="G681" i="4"/>
  <c r="F464" i="4"/>
  <c r="F465" i="4" s="1"/>
  <c r="G18" i="4"/>
  <c r="G70" i="4"/>
  <c r="G26" i="4"/>
  <c r="E432" i="4"/>
  <c r="G432" i="4" s="1"/>
  <c r="E553" i="4"/>
  <c r="G553" i="4" s="1"/>
  <c r="G76" i="4"/>
  <c r="G306" i="4"/>
  <c r="G65" i="4"/>
  <c r="F78" i="4"/>
  <c r="F45" i="4"/>
  <c r="F46" i="4" s="1"/>
  <c r="E501" i="4"/>
  <c r="G38" i="4"/>
  <c r="E447" i="4"/>
  <c r="G447" i="4" s="1"/>
  <c r="G32" i="4"/>
  <c r="E78" i="4"/>
  <c r="E79" i="4" s="1"/>
  <c r="E80" i="4" s="1"/>
  <c r="E533" i="4"/>
  <c r="E298" i="4"/>
  <c r="G298" i="4" s="1"/>
  <c r="E586" i="4"/>
  <c r="G586" i="4" s="1"/>
  <c r="E663" i="4"/>
  <c r="E45" i="4"/>
  <c r="E46" i="4" s="1"/>
  <c r="E47" i="4" s="1"/>
  <c r="E179" i="4"/>
  <c r="E224" i="4"/>
  <c r="G224" i="4" s="1"/>
  <c r="G12" i="3"/>
  <c r="G16" i="3"/>
  <c r="G22" i="3"/>
  <c r="G29" i="3"/>
  <c r="G41" i="3"/>
  <c r="G48" i="3"/>
  <c r="G52" i="3"/>
  <c r="G57" i="3"/>
  <c r="G62" i="3"/>
  <c r="G66" i="3"/>
  <c r="G75" i="3"/>
  <c r="G86" i="3"/>
  <c r="G93" i="3"/>
  <c r="G95" i="3"/>
  <c r="G98" i="3"/>
  <c r="G102" i="3"/>
  <c r="G106" i="3"/>
  <c r="G108" i="3"/>
  <c r="G11" i="3"/>
  <c r="F12" i="3"/>
  <c r="F16" i="3"/>
  <c r="F22" i="3"/>
  <c r="F29" i="3"/>
  <c r="F41" i="3"/>
  <c r="F48" i="3"/>
  <c r="F52" i="3"/>
  <c r="F57" i="3"/>
  <c r="F62" i="3"/>
  <c r="F66" i="3"/>
  <c r="F72" i="3"/>
  <c r="F73" i="3"/>
  <c r="F75" i="3"/>
  <c r="F86" i="3"/>
  <c r="F93" i="3"/>
  <c r="F95" i="3"/>
  <c r="F98" i="3"/>
  <c r="F102" i="3"/>
  <c r="F106" i="3"/>
  <c r="F108" i="3"/>
  <c r="F11" i="3"/>
  <c r="E109" i="3"/>
  <c r="E110" i="3" s="1"/>
  <c r="E82" i="3"/>
  <c r="E63" i="3"/>
  <c r="G31" i="2"/>
  <c r="G29" i="2"/>
  <c r="E73" i="2"/>
  <c r="E74" i="2" s="1"/>
  <c r="G16" i="2"/>
  <c r="G19" i="2"/>
  <c r="G23" i="2"/>
  <c r="G26" i="2"/>
  <c r="G28" i="2"/>
  <c r="G37" i="2"/>
  <c r="G41" i="2"/>
  <c r="G45" i="2"/>
  <c r="G49" i="2"/>
  <c r="G52" i="2"/>
  <c r="G55" i="2"/>
  <c r="G58" i="2"/>
  <c r="G60" i="2"/>
  <c r="G61" i="2"/>
  <c r="G67" i="2"/>
  <c r="G70" i="2"/>
  <c r="G72" i="2"/>
  <c r="G76" i="2"/>
  <c r="G13" i="2"/>
  <c r="F16" i="2"/>
  <c r="F19" i="2"/>
  <c r="F23" i="2"/>
  <c r="F26" i="2"/>
  <c r="F28" i="2"/>
  <c r="F37" i="2"/>
  <c r="F41" i="2"/>
  <c r="F45" i="2"/>
  <c r="F49" i="2"/>
  <c r="F52" i="2"/>
  <c r="F55" i="2"/>
  <c r="F58" i="2"/>
  <c r="F61" i="2"/>
  <c r="F67" i="2"/>
  <c r="F70" i="2"/>
  <c r="F72" i="2"/>
  <c r="F13" i="2"/>
  <c r="G533" i="4" l="1"/>
  <c r="E691" i="4"/>
  <c r="G691" i="4" s="1"/>
  <c r="E502" i="4"/>
  <c r="G502" i="4" s="1"/>
  <c r="G501" i="4"/>
  <c r="G179" i="4"/>
  <c r="E464" i="4"/>
  <c r="E465" i="4" s="1"/>
  <c r="F79" i="4"/>
  <c r="F80" i="4" s="1"/>
  <c r="G80" i="4" s="1"/>
  <c r="G78" i="4"/>
  <c r="G46" i="4"/>
  <c r="F47" i="4"/>
  <c r="G45" i="4"/>
  <c r="E104" i="3"/>
  <c r="E77" i="3"/>
  <c r="F32" i="2"/>
  <c r="E63" i="2"/>
  <c r="C35" i="1"/>
  <c r="D35" i="1"/>
  <c r="B39" i="1"/>
  <c r="B28" i="1"/>
  <c r="B35" i="1"/>
  <c r="C27" i="1"/>
  <c r="D27" i="1"/>
  <c r="B27" i="1"/>
  <c r="C24" i="1"/>
  <c r="D24" i="1"/>
  <c r="B24" i="1"/>
  <c r="E80" i="2" l="1"/>
  <c r="D28" i="1"/>
  <c r="D39" i="1" s="1"/>
  <c r="G47" i="4"/>
  <c r="F694" i="4"/>
  <c r="E692" i="4"/>
  <c r="G692" i="4" s="1"/>
  <c r="G464" i="4"/>
  <c r="G79" i="4"/>
  <c r="E112" i="3"/>
  <c r="C28" i="1"/>
  <c r="C39" i="1" s="1"/>
  <c r="E694" i="4" l="1"/>
  <c r="G694" i="4" s="1"/>
  <c r="G465" i="4"/>
  <c r="D367" i="4"/>
  <c r="D361" i="4"/>
  <c r="D289" i="4" l="1"/>
  <c r="D244" i="4" l="1"/>
  <c r="D26" i="4"/>
  <c r="D109" i="3"/>
  <c r="F109" i="3" s="1"/>
  <c r="C109" i="3"/>
  <c r="G109" i="3" s="1"/>
  <c r="D73" i="2"/>
  <c r="G73" i="2" s="1"/>
  <c r="C73" i="2"/>
  <c r="F73" i="2" s="1"/>
  <c r="D681" i="4" l="1"/>
  <c r="D688" i="4" s="1"/>
  <c r="D670" i="4"/>
  <c r="D662" i="4"/>
  <c r="D657" i="4"/>
  <c r="D652" i="4"/>
  <c r="D642" i="4"/>
  <c r="D637" i="4"/>
  <c r="D632" i="4"/>
  <c r="D627" i="4"/>
  <c r="D611" i="4"/>
  <c r="D671" i="4" l="1"/>
  <c r="D663" i="4"/>
  <c r="D606" i="4"/>
  <c r="D601" i="4"/>
  <c r="D596" i="4"/>
  <c r="D584" i="4"/>
  <c r="D579" i="4"/>
  <c r="D574" i="4"/>
  <c r="D568" i="4"/>
  <c r="D563" i="4"/>
  <c r="D551" i="4"/>
  <c r="D545" i="4"/>
  <c r="D531" i="4"/>
  <c r="D524" i="4"/>
  <c r="D519" i="4"/>
  <c r="D514" i="4"/>
  <c r="D499" i="4"/>
  <c r="D493" i="4"/>
  <c r="D480" i="4"/>
  <c r="D445" i="4"/>
  <c r="D440" i="4"/>
  <c r="D414" i="4"/>
  <c r="D409" i="4"/>
  <c r="D404" i="4"/>
  <c r="D643" i="4" l="1"/>
  <c r="D533" i="4"/>
  <c r="D586" i="4"/>
  <c r="D553" i="4"/>
  <c r="D501" i="4"/>
  <c r="D447" i="4"/>
  <c r="D399" i="4"/>
  <c r="D394" i="4"/>
  <c r="D389" i="4"/>
  <c r="D383" i="4"/>
  <c r="D351" i="4"/>
  <c r="D336" i="4"/>
  <c r="D323" i="4"/>
  <c r="D318" i="4"/>
  <c r="D313" i="4"/>
  <c r="D306" i="4"/>
  <c r="D296" i="4"/>
  <c r="D260" i="4"/>
  <c r="D255" i="4"/>
  <c r="D246" i="4"/>
  <c r="D215" i="4"/>
  <c r="D222" i="4"/>
  <c r="D209" i="4"/>
  <c r="D204" i="4"/>
  <c r="D199" i="4"/>
  <c r="D193" i="4"/>
  <c r="D177" i="4"/>
  <c r="D172" i="4"/>
  <c r="D167" i="4"/>
  <c r="D160" i="4"/>
  <c r="D155" i="4"/>
  <c r="D148" i="4"/>
  <c r="D143" i="4"/>
  <c r="D138" i="4"/>
  <c r="D133" i="4"/>
  <c r="D128" i="4"/>
  <c r="D123" i="4"/>
  <c r="D118" i="4"/>
  <c r="D113" i="4"/>
  <c r="D108" i="4"/>
  <c r="D432" i="4" l="1"/>
  <c r="D502" i="4"/>
  <c r="D691" i="4"/>
  <c r="D224" i="4"/>
  <c r="D298" i="4"/>
  <c r="D103" i="4"/>
  <c r="D98" i="4"/>
  <c r="D76" i="4"/>
  <c r="D70" i="4"/>
  <c r="D65" i="4"/>
  <c r="D43" i="4"/>
  <c r="D38" i="4"/>
  <c r="D32" i="4"/>
  <c r="D18" i="4"/>
  <c r="D692" i="4" l="1"/>
  <c r="D179" i="4"/>
  <c r="D464" i="4" s="1"/>
  <c r="D78" i="4"/>
  <c r="D45" i="4"/>
  <c r="D82" i="3"/>
  <c r="F82" i="3" s="1"/>
  <c r="D110" i="3"/>
  <c r="F110" i="3" s="1"/>
  <c r="F103" i="3"/>
  <c r="F76" i="3"/>
  <c r="F49" i="3"/>
  <c r="F17" i="3"/>
  <c r="G103" i="3"/>
  <c r="C82" i="3"/>
  <c r="G82" i="3" s="1"/>
  <c r="G76" i="3"/>
  <c r="D46" i="4" l="1"/>
  <c r="D79" i="4"/>
  <c r="C110" i="3"/>
  <c r="G110" i="3" s="1"/>
  <c r="C104" i="3"/>
  <c r="G104" i="3" s="1"/>
  <c r="D63" i="3"/>
  <c r="F63" i="3" s="1"/>
  <c r="C63" i="3"/>
  <c r="G63" i="3" s="1"/>
  <c r="F58" i="3"/>
  <c r="G58" i="3"/>
  <c r="G49" i="3"/>
  <c r="G17" i="3"/>
  <c r="G32" i="2"/>
  <c r="G68" i="2"/>
  <c r="G62" i="2"/>
  <c r="G59" i="2"/>
  <c r="G53" i="2"/>
  <c r="G42" i="2"/>
  <c r="G20" i="2"/>
  <c r="F68" i="2"/>
  <c r="F62" i="2"/>
  <c r="F59" i="2"/>
  <c r="F53" i="2"/>
  <c r="F42" i="2"/>
  <c r="F20" i="2"/>
  <c r="G78" i="2" l="1"/>
  <c r="G77" i="2"/>
  <c r="D80" i="4"/>
  <c r="D465" i="4"/>
  <c r="D47" i="4"/>
  <c r="D77" i="3"/>
  <c r="F77" i="3" s="1"/>
  <c r="C74" i="2"/>
  <c r="F74" i="2" s="1"/>
  <c r="C63" i="2"/>
  <c r="F63" i="2" s="1"/>
  <c r="D104" i="3"/>
  <c r="F104" i="3" s="1"/>
  <c r="C77" i="3"/>
  <c r="D74" i="2"/>
  <c r="G74" i="2" s="1"/>
  <c r="D63" i="2"/>
  <c r="C112" i="3" l="1"/>
  <c r="G112" i="3" s="1"/>
  <c r="G77" i="3"/>
  <c r="D80" i="2"/>
  <c r="G80" i="2" s="1"/>
  <c r="G63" i="2"/>
  <c r="D694" i="4"/>
  <c r="D112" i="3"/>
  <c r="F112" i="3" s="1"/>
  <c r="C80" i="2"/>
  <c r="F80" i="2" s="1"/>
</calcChain>
</file>

<file path=xl/sharedStrings.xml><?xml version="1.0" encoding="utf-8"?>
<sst xmlns="http://schemas.openxmlformats.org/spreadsheetml/2006/main" count="2060" uniqueCount="820">
  <si>
    <t xml:space="preserve">te članka 31. Statuta Grada Čazme (Službeni vjesnik Grada Čazme br.  20/09., 17/13. ) </t>
  </si>
  <si>
    <t>Članak 4.</t>
  </si>
  <si>
    <t>osmog dana od dana objave u "Službenom vjesniku Grada Čazme".</t>
  </si>
  <si>
    <t>BJELOVARSKO-BILOGORSKA ŽUPANIJA</t>
  </si>
  <si>
    <t>GRAD ČAZMA</t>
  </si>
  <si>
    <t>GRADSKO VIJEĆE</t>
  </si>
  <si>
    <t>GRADSKOG VIJEĆA</t>
  </si>
  <si>
    <t>PREDSJEDNICA</t>
  </si>
  <si>
    <t>Grad Čazma</t>
  </si>
  <si>
    <t>Trg čazmanskog kaptola 13</t>
  </si>
  <si>
    <t>43240 Čazma</t>
  </si>
  <si>
    <t>KONTO</t>
  </si>
  <si>
    <t>PLAN</t>
  </si>
  <si>
    <t>POREZ I PRIREZ NA DOHODAK</t>
  </si>
  <si>
    <t>IZVOR</t>
  </si>
  <si>
    <t>POREZI NA IMOVINU</t>
  </si>
  <si>
    <t>POREZI NA ROBU I USLUGE</t>
  </si>
  <si>
    <t>PRIHODI OD POREZA</t>
  </si>
  <si>
    <t>POTPORE IZ PRORAČUNA</t>
  </si>
  <si>
    <t>OSTALE POTPORE UNUTAR OPĆE DRŽAVE</t>
  </si>
  <si>
    <t>PRIHODI IZ PRORAČUNA ZA FIN.RED.DJEL.ATNOSTI</t>
  </si>
  <si>
    <t>POTPORE</t>
  </si>
  <si>
    <t>PRIHODI OD FINANCIJSKE IMOVINE</t>
  </si>
  <si>
    <t>PRIHODI OD NEFINANCIJSKE IMOVINE</t>
  </si>
  <si>
    <t>PRIHODI OD IMOVINE</t>
  </si>
  <si>
    <t>ADMINISTRATIVNE (UPRAVNE) PRISTOJBE</t>
  </si>
  <si>
    <t>PRIHODI PO POSEBNIM PROPISIMA</t>
  </si>
  <si>
    <t>KOMUNALNI DOPRINOSI I NAKNADE</t>
  </si>
  <si>
    <t>PRIHODI OD ADM.PRISTOJBI I PO POSEBNIM PROP.</t>
  </si>
  <si>
    <t>PRIHODI OD PROD.PROIZV.I ROBE TE PRUŽENIH USL.</t>
  </si>
  <si>
    <t>DONACIJE OD PRAVNIH I FIZ.OSOBA IZVAN OPĆE DR.</t>
  </si>
  <si>
    <t>PRIHODI OD PRODAJE PROIZVODA I ROBE TE PRUŽENI.</t>
  </si>
  <si>
    <t>KAZNE I UPRAVNE MJERE</t>
  </si>
  <si>
    <t>OSTALI PRIHODI</t>
  </si>
  <si>
    <t>KAZNE, UPRAVNE MJERE I OSTALI PRIHODI</t>
  </si>
  <si>
    <t>PRIHODI</t>
  </si>
  <si>
    <t>PRIHODI OD PRODAJE MAT.IMOVINE-PRIRODNIH BOG.</t>
  </si>
  <si>
    <t>PRIHODI OD PRODAJE NEPROIZV.DUG. IMOVINE</t>
  </si>
  <si>
    <t>PRIHODI OD PRODAJE GRAĐEVINSKIH OBJEKATA</t>
  </si>
  <si>
    <t>PRIHODI OD PRODAJE PROIZV. DUG. IMOVINE</t>
  </si>
  <si>
    <t>PRIMICI (POVRATI) GLAVNICE ZAJMOVA DANIH TRG.</t>
  </si>
  <si>
    <t>PRIMLJENI POVRATI GLAVNICA DANIH ZAJMOVA I DE.</t>
  </si>
  <si>
    <t>PRIMICI OD FINANCIJSKE IMOVINE I ZADUŽIVANJA</t>
  </si>
  <si>
    <t>SVEUKUPNO</t>
  </si>
  <si>
    <t>PRIMICI OD PRODAJE NEFINANCIJSKE  KAP.IMOVINE</t>
  </si>
  <si>
    <t>IZVRŠENJE PRIHODA</t>
  </si>
  <si>
    <t>IZVRŠENJE RASHODA - OPĆI DIO</t>
  </si>
  <si>
    <t>OPIS</t>
  </si>
  <si>
    <t>PLAĆE</t>
  </si>
  <si>
    <t>OSTALI RASHODI ZA ZAPOSLENE</t>
  </si>
  <si>
    <t>DOPRINOSI NA PLAĆE</t>
  </si>
  <si>
    <t>RASHODI ZA ZAPOSLENE</t>
  </si>
  <si>
    <t>NAKNADE TROŠKOVA ZAPOSLENIMA</t>
  </si>
  <si>
    <t>RASHODI ZA MATERIJAL I ENERGIJU</t>
  </si>
  <si>
    <t>RASHODI ZA USLUGE</t>
  </si>
  <si>
    <t>NAKNADA TROŠKOVA OSOBAMA IZVAN RAD.</t>
  </si>
  <si>
    <t>OSTALI NESPOMENUTI RASHODI POSLOVANJA</t>
  </si>
  <si>
    <t>MATERIJALNI RASHODI</t>
  </si>
  <si>
    <t>KAMATE ZA PRIMLJENE ZAJMOVE</t>
  </si>
  <si>
    <t>OSTALI FINANCIJSKI RASHODI</t>
  </si>
  <si>
    <t>FINANCIJSKI RASHODI</t>
  </si>
  <si>
    <t>SUBVENCIJE TRG.DRUŠTVIMA, OBRTNICIMA,</t>
  </si>
  <si>
    <t>OSTALE NAKNADE GRAĐANIMA I KUĆ.IZ PROR.</t>
  </si>
  <si>
    <t>NAKNADE GRAĐANIMA I KUĆANSTVIMA NA TE</t>
  </si>
  <si>
    <t>TEKUĆE DONACIJE</t>
  </si>
  <si>
    <t>KAPITALNE DONACIJE</t>
  </si>
  <si>
    <t>KAZNE, PENALI I NAKNADE ŠTETE</t>
  </si>
  <si>
    <t>IZVANREDNI RASHODI</t>
  </si>
  <si>
    <t>KAPITALNE POMOĆI</t>
  </si>
  <si>
    <t>DONACIJE I OSTALI RASHODI</t>
  </si>
  <si>
    <t>RASHODI POSLOVANJA</t>
  </si>
  <si>
    <t>MATERIJALNA IMOVINA-PRIRODNA BOGATSTV</t>
  </si>
  <si>
    <t>NEMATERIJALNA IMOVINA</t>
  </si>
  <si>
    <t>RASHODI ZA NABAVU NEPROIZVEDENE IMOVI</t>
  </si>
  <si>
    <t>GRAĐEVINSKI OBJEKTI</t>
  </si>
  <si>
    <t>POSTROJENJA I OPREMA</t>
  </si>
  <si>
    <t>KNJIGE, UMJ.DJELA I OSTALE IZLOŽBENE VRIJED</t>
  </si>
  <si>
    <t>NEMATERIJALA PROIZVEDENA IMOVINA</t>
  </si>
  <si>
    <t>RASHODI ZA NABAVU NEFINANCIJSKE IMOVIN</t>
  </si>
  <si>
    <t>OTPLATA GLAVNICE PRIMLJENIH ZAJMOVA OD</t>
  </si>
  <si>
    <t xml:space="preserve">IZDACI ZA OTPLATU GLAVNICE PRIMLJENIH </t>
  </si>
  <si>
    <t>IZDACI ZA FINANCIJSKU IMOVINU I OTPLATE</t>
  </si>
  <si>
    <t>IZVRŠENJE PRORAČUNA - POSEBNI DIO</t>
  </si>
  <si>
    <t>01</t>
  </si>
  <si>
    <t>GRADSKO VIJEĆE I URED GRADONAČELNIKA</t>
  </si>
  <si>
    <t>RAZDJEL</t>
  </si>
  <si>
    <t>001</t>
  </si>
  <si>
    <t>PREDSTAVNIČKA I IZVRŠNA TIJELA</t>
  </si>
  <si>
    <t>PROGRAM</t>
  </si>
  <si>
    <t>GLAVA</t>
  </si>
  <si>
    <t>P1001</t>
  </si>
  <si>
    <t>Donošenje akata iz djelokruga predstavničkog, izvršnog tijela i mjesne samouprave</t>
  </si>
  <si>
    <t>0111</t>
  </si>
  <si>
    <t>Aktivnost</t>
  </si>
  <si>
    <t>Redovne aktivnosti predstavničkog i izvršnog tijela</t>
  </si>
  <si>
    <t>Funkcija</t>
  </si>
  <si>
    <t>Izvršna i zakonodavna tijela</t>
  </si>
  <si>
    <t>UKUPNO</t>
  </si>
  <si>
    <t>Tekuće i inv.održavanje društvenih domova i objekata - MO</t>
  </si>
  <si>
    <t>Rashodi za materijal i energiju</t>
  </si>
  <si>
    <t>Rashodi za usluge</t>
  </si>
  <si>
    <t>Ostali nespomenuti rashodi poslovanja</t>
  </si>
  <si>
    <t>R.B.</t>
  </si>
  <si>
    <t>002</t>
  </si>
  <si>
    <t>003</t>
  </si>
  <si>
    <t>004</t>
  </si>
  <si>
    <t>Obilježavanje Dana Grada Čazme, i dr.prigodnih datuma, obljetnica i sl.</t>
  </si>
  <si>
    <t>005</t>
  </si>
  <si>
    <t>006</t>
  </si>
  <si>
    <t>Financiranje rada političkih stranaka</t>
  </si>
  <si>
    <t>007</t>
  </si>
  <si>
    <t>Tekuće donacije</t>
  </si>
  <si>
    <t>Tekuća zaliha proračuna</t>
  </si>
  <si>
    <t>0112</t>
  </si>
  <si>
    <t>Financijski i fiskalni poslovi</t>
  </si>
  <si>
    <t>008</t>
  </si>
  <si>
    <t>385</t>
  </si>
  <si>
    <t>Izvanredni rashodi</t>
  </si>
  <si>
    <t>100105</t>
  </si>
  <si>
    <t>00101</t>
  </si>
  <si>
    <t>STRUČNA SLUŽBA TAJNIŠTVO</t>
  </si>
  <si>
    <t>P1002</t>
  </si>
  <si>
    <t>PRIPREMA I DONOŠENJE AKATA IZ DJELOKRUGA TIJELA</t>
  </si>
  <si>
    <t>100201</t>
  </si>
  <si>
    <t>Redovne aktivnosti upravnih odjela</t>
  </si>
  <si>
    <t>0131</t>
  </si>
  <si>
    <t>Opće usluge vezane za službenike</t>
  </si>
  <si>
    <t>009</t>
  </si>
  <si>
    <t>323</t>
  </si>
  <si>
    <t>010</t>
  </si>
  <si>
    <t>329</t>
  </si>
  <si>
    <t>100203</t>
  </si>
  <si>
    <t>100202</t>
  </si>
  <si>
    <t>Izdavanje Čazmanskog vjesnika</t>
  </si>
  <si>
    <t>Izvršna i zakonodavna vlast</t>
  </si>
  <si>
    <t>011</t>
  </si>
  <si>
    <t>Održavanje zgrada za redovno korištenje</t>
  </si>
  <si>
    <t>0133</t>
  </si>
  <si>
    <t>Ostale opće usluge</t>
  </si>
  <si>
    <t>012</t>
  </si>
  <si>
    <t>013</t>
  </si>
  <si>
    <t>00201</t>
  </si>
  <si>
    <t>UPRAVNI ODJEL ZA DRUŠTVENE DJELATNOSTI I NADZOR</t>
  </si>
  <si>
    <t>00301</t>
  </si>
  <si>
    <t>P1003</t>
  </si>
  <si>
    <t>PROGRAM JAVNIH POTREBA U SOCIJALNOJ SKRBI</t>
  </si>
  <si>
    <t>Projekt</t>
  </si>
  <si>
    <t>T1003 01</t>
  </si>
  <si>
    <t>Opremanje objekata za socijalne grupe građana</t>
  </si>
  <si>
    <t>1060</t>
  </si>
  <si>
    <t>Stanovanje</t>
  </si>
  <si>
    <t>014</t>
  </si>
  <si>
    <t>100301</t>
  </si>
  <si>
    <t>Sufinanciranje troškova stanovanja</t>
  </si>
  <si>
    <t>015</t>
  </si>
  <si>
    <t>372</t>
  </si>
  <si>
    <t>Ostale naknade građanima i kućanstvima iz proračuna</t>
  </si>
  <si>
    <t>100302</t>
  </si>
  <si>
    <t>Pomoć za ogrijev</t>
  </si>
  <si>
    <t>016</t>
  </si>
  <si>
    <t>100303</t>
  </si>
  <si>
    <t>Podmirenje pogrebnih troškova</t>
  </si>
  <si>
    <t>1090</t>
  </si>
  <si>
    <t>Aktivnosti socijalne zaštite koje nisu drugdje svrstane</t>
  </si>
  <si>
    <t>017</t>
  </si>
  <si>
    <t>100304</t>
  </si>
  <si>
    <t>Pomoć za novorođenu djecu</t>
  </si>
  <si>
    <t>1040</t>
  </si>
  <si>
    <t>Obitelj i djeca</t>
  </si>
  <si>
    <t>018</t>
  </si>
  <si>
    <t xml:space="preserve">Aktivnost </t>
  </si>
  <si>
    <t>100305</t>
  </si>
  <si>
    <t>Sufinanciranje javnog prijevoza učenika</t>
  </si>
  <si>
    <t>0920</t>
  </si>
  <si>
    <t>Srednjoškolsko obrazovanje</t>
  </si>
  <si>
    <t>019</t>
  </si>
  <si>
    <t>352</t>
  </si>
  <si>
    <t>Subvencije trgovačkim društvima, obrtnicima, zadrugama</t>
  </si>
  <si>
    <t>100306</t>
  </si>
  <si>
    <t>Sufinanciranje kamata za studentske kredite</t>
  </si>
  <si>
    <t>0940</t>
  </si>
  <si>
    <t>Visoka naobrazba</t>
  </si>
  <si>
    <t>020</t>
  </si>
  <si>
    <t>021</t>
  </si>
  <si>
    <t>100307</t>
  </si>
  <si>
    <t>Pomoć za kupnju udžbenika</t>
  </si>
  <si>
    <t xml:space="preserve">Funkcija </t>
  </si>
  <si>
    <t>0912</t>
  </si>
  <si>
    <t>Osnovno obrazovanje</t>
  </si>
  <si>
    <t>100308</t>
  </si>
  <si>
    <t>Pomoć umirovljenicima</t>
  </si>
  <si>
    <t>1020</t>
  </si>
  <si>
    <t>Starost</t>
  </si>
  <si>
    <t>022</t>
  </si>
  <si>
    <t>100309</t>
  </si>
  <si>
    <t>Jednokratne novčane pomoći</t>
  </si>
  <si>
    <t>1070</t>
  </si>
  <si>
    <t>Socijalna pomoć stanovništvu koje nije obuhvaćeno redovnim socijalnim programima</t>
  </si>
  <si>
    <t>023</t>
  </si>
  <si>
    <t>100310</t>
  </si>
  <si>
    <t>Pomoći osobama sa invaliditetom</t>
  </si>
  <si>
    <t>1012</t>
  </si>
  <si>
    <t>Invaliditet</t>
  </si>
  <si>
    <t>024</t>
  </si>
  <si>
    <t>100311</t>
  </si>
  <si>
    <t>Crveni križ Čazma</t>
  </si>
  <si>
    <t>025</t>
  </si>
  <si>
    <t>381</t>
  </si>
  <si>
    <t>100312</t>
  </si>
  <si>
    <t>Pomoć u kući starijim osobama</t>
  </si>
  <si>
    <t xml:space="preserve">Funkcije </t>
  </si>
  <si>
    <t>026</t>
  </si>
  <si>
    <t>100313</t>
  </si>
  <si>
    <t>Javni radovi</t>
  </si>
  <si>
    <t>027</t>
  </si>
  <si>
    <t>311</t>
  </si>
  <si>
    <t>Plaće</t>
  </si>
  <si>
    <t>028</t>
  </si>
  <si>
    <t>313</t>
  </si>
  <si>
    <t>Doprinosi na plaće</t>
  </si>
  <si>
    <t>029</t>
  </si>
  <si>
    <t>321</t>
  </si>
  <si>
    <t>Naknade troškova zaposlenima</t>
  </si>
  <si>
    <t>100314</t>
  </si>
  <si>
    <t>Sufinanciranje prehrane učenika u Osnovnoj školi Čazma</t>
  </si>
  <si>
    <t>Socijalna pomoć  stanovništvu koje nije obuhvaćeno redovnim socijalnim programima</t>
  </si>
  <si>
    <t>030</t>
  </si>
  <si>
    <t>100315</t>
  </si>
  <si>
    <t>Jednokratne novčane pomoći za studente s područja Grada Čazme</t>
  </si>
  <si>
    <t>031</t>
  </si>
  <si>
    <t>P1004</t>
  </si>
  <si>
    <t>PROGRAMI UDRUGA GRAĐANA</t>
  </si>
  <si>
    <t>100401</t>
  </si>
  <si>
    <t>Sredstva za rad udruga građana</t>
  </si>
  <si>
    <t>0860</t>
  </si>
  <si>
    <t>Rashodi za rekreaciju, kulturu i religiju koji nisu drugdje svrstani</t>
  </si>
  <si>
    <t>032</t>
  </si>
  <si>
    <t>100402</t>
  </si>
  <si>
    <t>033</t>
  </si>
  <si>
    <t>034</t>
  </si>
  <si>
    <t>ostali nespomenuti rashodi poslovanja</t>
  </si>
  <si>
    <t>Grad - prijatelj djece</t>
  </si>
  <si>
    <t>100403</t>
  </si>
  <si>
    <t>Dječje Gradsko vijeće</t>
  </si>
  <si>
    <t>035</t>
  </si>
  <si>
    <t>100404</t>
  </si>
  <si>
    <t>Savjet mladih Grada Čazme</t>
  </si>
  <si>
    <t>036</t>
  </si>
  <si>
    <t>100405</t>
  </si>
  <si>
    <t>Čazma - zdravi grad</t>
  </si>
  <si>
    <t>037</t>
  </si>
  <si>
    <t>038</t>
  </si>
  <si>
    <t>100406</t>
  </si>
  <si>
    <t>Vijeće za komunalnu prevenciju</t>
  </si>
  <si>
    <t>039</t>
  </si>
  <si>
    <t>P1005</t>
  </si>
  <si>
    <t>PROGRAM PREDŠKOLSKOG ODGOJA</t>
  </si>
  <si>
    <t>100501</t>
  </si>
  <si>
    <t>Redovna djelatnost Dječjeg vrtića "Pčelica" Čazma</t>
  </si>
  <si>
    <t>0911</t>
  </si>
  <si>
    <t>Predškolsko obrazovanje</t>
  </si>
  <si>
    <t>040</t>
  </si>
  <si>
    <t>041</t>
  </si>
  <si>
    <t>312</t>
  </si>
  <si>
    <t>Ostali rashodi za zaposlene</t>
  </si>
  <si>
    <t>042</t>
  </si>
  <si>
    <t>043</t>
  </si>
  <si>
    <t>044</t>
  </si>
  <si>
    <t>322</t>
  </si>
  <si>
    <t>045</t>
  </si>
  <si>
    <t>046</t>
  </si>
  <si>
    <t>047</t>
  </si>
  <si>
    <t>421</t>
  </si>
  <si>
    <t>Građevinski objekti</t>
  </si>
  <si>
    <t>P1006</t>
  </si>
  <si>
    <t>ZAŠTITA OD POŽARA I CIVILNA ZAŠTITA</t>
  </si>
  <si>
    <t>K1006 01</t>
  </si>
  <si>
    <t>Vatrogasni centar</t>
  </si>
  <si>
    <t>0320</t>
  </si>
  <si>
    <t>Usluge protupožarne zaštite</t>
  </si>
  <si>
    <t>048</t>
  </si>
  <si>
    <t>100601</t>
  </si>
  <si>
    <t>Vatrogasna zajednica Grada Čazme</t>
  </si>
  <si>
    <t>049</t>
  </si>
  <si>
    <t>100602</t>
  </si>
  <si>
    <t>Civilna zaštita i programi zaštite i spašavanja</t>
  </si>
  <si>
    <t>050</t>
  </si>
  <si>
    <t>051</t>
  </si>
  <si>
    <t>052</t>
  </si>
  <si>
    <t>053</t>
  </si>
  <si>
    <t>422</t>
  </si>
  <si>
    <t>100603</t>
  </si>
  <si>
    <t>Redovna djelatnost Javne vatrogasne postrojbe Grada Čazme</t>
  </si>
  <si>
    <t>054</t>
  </si>
  <si>
    <t>055</t>
  </si>
  <si>
    <t>056</t>
  </si>
  <si>
    <t>057</t>
  </si>
  <si>
    <t>058</t>
  </si>
  <si>
    <t>059</t>
  </si>
  <si>
    <t>060</t>
  </si>
  <si>
    <t>061</t>
  </si>
  <si>
    <t>343</t>
  </si>
  <si>
    <t>Ostali financijski rahodi</t>
  </si>
  <si>
    <t>100604</t>
  </si>
  <si>
    <t>Posebni uspjesi na vatrogasnim natjecanjima</t>
  </si>
  <si>
    <t>062</t>
  </si>
  <si>
    <t>P1007</t>
  </si>
  <si>
    <t>PROGRAM JAVNIH POTREBA U KULTURI</t>
  </si>
  <si>
    <t xml:space="preserve">T1007 01 </t>
  </si>
  <si>
    <t>Održavanje sakralnih objekata</t>
  </si>
  <si>
    <t>0840</t>
  </si>
  <si>
    <t>Religijske i druge službe zajednice</t>
  </si>
  <si>
    <t>063</t>
  </si>
  <si>
    <t>T1007 01</t>
  </si>
  <si>
    <t>T1007 03</t>
  </si>
  <si>
    <t>Opremanje Gradske knjižnice "Slavko Kolar" Čazma</t>
  </si>
  <si>
    <t>0820</t>
  </si>
  <si>
    <t>Službe kulture</t>
  </si>
  <si>
    <t>064</t>
  </si>
  <si>
    <t>Postrojenja i oprema</t>
  </si>
  <si>
    <t>065</t>
  </si>
  <si>
    <t>424</t>
  </si>
  <si>
    <t>Knjige, umjetnička djela i ostale izložbene vrijednosti</t>
  </si>
  <si>
    <t>066</t>
  </si>
  <si>
    <t>426</t>
  </si>
  <si>
    <t>Nematerijalna proizvedena imovina</t>
  </si>
  <si>
    <t>100701</t>
  </si>
  <si>
    <t>Uređenje grada za Božić</t>
  </si>
  <si>
    <t>067</t>
  </si>
  <si>
    <t>100702</t>
  </si>
  <si>
    <t>Turistička zajednica</t>
  </si>
  <si>
    <t>0473</t>
  </si>
  <si>
    <t>Turizam</t>
  </si>
  <si>
    <t>100703</t>
  </si>
  <si>
    <t>Redovna djelatnost Centra za kulturu Čazma</t>
  </si>
  <si>
    <t>069</t>
  </si>
  <si>
    <t>070</t>
  </si>
  <si>
    <t>071</t>
  </si>
  <si>
    <t>072</t>
  </si>
  <si>
    <t>073</t>
  </si>
  <si>
    <t>074</t>
  </si>
  <si>
    <t>075</t>
  </si>
  <si>
    <t>076</t>
  </si>
  <si>
    <t>Ostali financijski rashodi</t>
  </si>
  <si>
    <t>100704</t>
  </si>
  <si>
    <t>Redovna djelatnost Gradske knjižnice "Slavko Kolar" Čazma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</si>
  <si>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</si>
  <si>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</si>
  <si>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</si>
  <si>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</si>
  <si>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</si>
  <si>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</si>
  <si>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</si>
  <si>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</si>
  <si>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</si>
  <si>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100705</t>
  </si>
  <si>
    <t>Centar za kulturu - Glazbeno scenski programi</t>
  </si>
  <si>
    <t>086</t>
  </si>
  <si>
    <t>087</t>
  </si>
  <si>
    <t>088</t>
  </si>
  <si>
    <t>324</t>
  </si>
  <si>
    <t>Naknada troškova osobama izvan radnog odnosa</t>
  </si>
  <si>
    <t>089</t>
  </si>
  <si>
    <t>100706</t>
  </si>
  <si>
    <t>Centar za kulturu - Investicijski program</t>
  </si>
  <si>
    <t xml:space="preserve"> Službe kulture</t>
  </si>
  <si>
    <t>090</t>
  </si>
  <si>
    <t>100707</t>
  </si>
  <si>
    <t>Centar za kulturu - Razvoj muzejsko galerijske djelatnosti</t>
  </si>
  <si>
    <t>091</t>
  </si>
  <si>
    <t>092</t>
  </si>
  <si>
    <t>093</t>
  </si>
  <si>
    <t>094</t>
  </si>
  <si>
    <t>095</t>
  </si>
  <si>
    <t>096</t>
  </si>
  <si>
    <t>Naknada troškova osobamaizvan radnog odnosa</t>
  </si>
  <si>
    <t>097</t>
  </si>
  <si>
    <t>098</t>
  </si>
  <si>
    <t>099</t>
  </si>
  <si>
    <t>412</t>
  </si>
  <si>
    <t>Nematerijalna imovina</t>
  </si>
  <si>
    <t>100</t>
  </si>
  <si>
    <t>101</t>
  </si>
  <si>
    <t>100708</t>
  </si>
  <si>
    <t>Centar za kulturu - Zaštita kulturne baštine</t>
  </si>
  <si>
    <t>102</t>
  </si>
  <si>
    <t>100709</t>
  </si>
  <si>
    <t>KUD Čazma</t>
  </si>
  <si>
    <t>103</t>
  </si>
  <si>
    <t>100710</t>
  </si>
  <si>
    <t>KUD Sloga</t>
  </si>
  <si>
    <t>104</t>
  </si>
  <si>
    <t>100711</t>
  </si>
  <si>
    <t>KUD Graničar</t>
  </si>
  <si>
    <t>105</t>
  </si>
  <si>
    <t>100712</t>
  </si>
  <si>
    <t>Puhački orkestar Čazma</t>
  </si>
  <si>
    <t>106</t>
  </si>
  <si>
    <t>100713</t>
  </si>
  <si>
    <t>Franjo Matešin</t>
  </si>
  <si>
    <t>107</t>
  </si>
  <si>
    <t>P1008</t>
  </si>
  <si>
    <t>PROGRAM JAVNIH POTREBA U ŠPORTU</t>
  </si>
  <si>
    <t>100801</t>
  </si>
  <si>
    <t>Redovna djelatnost Športske zajednice</t>
  </si>
  <si>
    <t>0810</t>
  </si>
  <si>
    <t>Služba rekreacije i sporta</t>
  </si>
  <si>
    <t>108</t>
  </si>
  <si>
    <t>100802</t>
  </si>
  <si>
    <t>Posebni uspjesi sportaša</t>
  </si>
  <si>
    <t>109</t>
  </si>
  <si>
    <t>ZAŠTITU OKOLIŠA I EKOLOGIJU</t>
  </si>
  <si>
    <t>00401</t>
  </si>
  <si>
    <t>PODODJEL ZA FINANCIJE</t>
  </si>
  <si>
    <t>P1009</t>
  </si>
  <si>
    <t>ZAJEDNIČKI RASHODI UPRAVNIH ODJELA</t>
  </si>
  <si>
    <t>K1009 01</t>
  </si>
  <si>
    <t>Ulaganje u opremu</t>
  </si>
  <si>
    <t>110</t>
  </si>
  <si>
    <t>100901</t>
  </si>
  <si>
    <t>111</t>
  </si>
  <si>
    <t>112</t>
  </si>
  <si>
    <t>113</t>
  </si>
  <si>
    <t>114</t>
  </si>
  <si>
    <t>115</t>
  </si>
  <si>
    <t>116</t>
  </si>
  <si>
    <t>117</t>
  </si>
  <si>
    <t>Naknade troškova osobama izvan radnog odnosa</t>
  </si>
  <si>
    <t>118</t>
  </si>
  <si>
    <t>119</t>
  </si>
  <si>
    <t>100902</t>
  </si>
  <si>
    <t>Otplata kredita</t>
  </si>
  <si>
    <t>0170</t>
  </si>
  <si>
    <t>Transakcije vezane za javni dug</t>
  </si>
  <si>
    <t>120</t>
  </si>
  <si>
    <t>342</t>
  </si>
  <si>
    <t>Kamate za primljene zajmove</t>
  </si>
  <si>
    <t>121</t>
  </si>
  <si>
    <t>542</t>
  </si>
  <si>
    <t>Otplata glavnice primljenih zajmova od banaka</t>
  </si>
  <si>
    <t xml:space="preserve"> ZAJEDNIČKI RASHODI UPRAVNIH ODJELA</t>
  </si>
  <si>
    <t>00402</t>
  </si>
  <si>
    <t xml:space="preserve"> PODODJEL ZA KOMUNALNO GOSPODARSTVO, GOSPODARSTVO, ZAŠTITU OKOLIŠA I</t>
  </si>
  <si>
    <t>EKOLOGIJU</t>
  </si>
  <si>
    <t>P1010</t>
  </si>
  <si>
    <t>POTICANJE RAZVOJA GOSPODARSTVA</t>
  </si>
  <si>
    <t>T1010 01</t>
  </si>
  <si>
    <t>Subvencioniranje kamata za odobrene kredite</t>
  </si>
  <si>
    <t>0412</t>
  </si>
  <si>
    <t>Opći poslovi vezani uz rad</t>
  </si>
  <si>
    <t>122</t>
  </si>
  <si>
    <t>Subvencije trgovačkim društvima, obrtnicima, zadrug.</t>
  </si>
  <si>
    <t>101001</t>
  </si>
  <si>
    <t>Djelovanje Razvojne agencije Grada Čazme</t>
  </si>
  <si>
    <t>123</t>
  </si>
  <si>
    <t>101003</t>
  </si>
  <si>
    <t>LAG Moslavina</t>
  </si>
  <si>
    <t>124</t>
  </si>
  <si>
    <t>101004</t>
  </si>
  <si>
    <t>Rashodi za poticanje razvoja gospodarstva</t>
  </si>
  <si>
    <t>0411</t>
  </si>
  <si>
    <t>Opći ekonomski i trgovački poslovi</t>
  </si>
  <si>
    <t>125</t>
  </si>
  <si>
    <t>126</t>
  </si>
  <si>
    <t>127</t>
  </si>
  <si>
    <t>411</t>
  </si>
  <si>
    <t>Materijalna imovina - prirodna bogatstva</t>
  </si>
  <si>
    <t>P1011</t>
  </si>
  <si>
    <t>POTICANJE RAZVOJA POLJOPRIVREDE</t>
  </si>
  <si>
    <t>T1011 01</t>
  </si>
  <si>
    <t>Poticanje poljoprivrede</t>
  </si>
  <si>
    <t>0421</t>
  </si>
  <si>
    <t>Poljoprivreda</t>
  </si>
  <si>
    <t>128</t>
  </si>
  <si>
    <t>129</t>
  </si>
  <si>
    <t>Subvencije trgovačkim društvima, obrtnicima, zadrug</t>
  </si>
  <si>
    <t>130</t>
  </si>
  <si>
    <t>131</t>
  </si>
  <si>
    <t>383</t>
  </si>
  <si>
    <t>Kazne, penali i naknade štete</t>
  </si>
  <si>
    <t>101101</t>
  </si>
  <si>
    <t>Raspolaganje poljoprivrednim zemljištem</t>
  </si>
  <si>
    <t xml:space="preserve"> Poljoprivreda</t>
  </si>
  <si>
    <t>132</t>
  </si>
  <si>
    <t>133</t>
  </si>
  <si>
    <t>P1012</t>
  </si>
  <si>
    <t>ODRŽAVANJE OBJEKATA I UREĐAJA KOMUNALNE INFRASTRUKTURE</t>
  </si>
  <si>
    <t>101201</t>
  </si>
  <si>
    <t>Održavanje nerazvrstanih cesta</t>
  </si>
  <si>
    <t>0451</t>
  </si>
  <si>
    <t>Cestovni promet</t>
  </si>
  <si>
    <t>134</t>
  </si>
  <si>
    <t>101202</t>
  </si>
  <si>
    <t>Održavanje javnih površina</t>
  </si>
  <si>
    <t>0560</t>
  </si>
  <si>
    <t>Poslovi i usluge zaštite okoliša koji nisu drugdje svrstani</t>
  </si>
  <si>
    <t>135</t>
  </si>
  <si>
    <t>101203</t>
  </si>
  <si>
    <t>Rashodi za uređaje i javnu rasvjetu</t>
  </si>
  <si>
    <t>0640</t>
  </si>
  <si>
    <t>Ulična rasvjeta</t>
  </si>
  <si>
    <t>136</t>
  </si>
  <si>
    <t>137</t>
  </si>
  <si>
    <t>101204</t>
  </si>
  <si>
    <t>Deratizacija, dezinfekcija i dezinsekcija</t>
  </si>
  <si>
    <t>0760</t>
  </si>
  <si>
    <t>Poslovi i usluge zdravstva koji nisu drugdje svrstani</t>
  </si>
  <si>
    <t>138</t>
  </si>
  <si>
    <t>101205</t>
  </si>
  <si>
    <t>Zaštita okoliša</t>
  </si>
  <si>
    <t>0500</t>
  </si>
  <si>
    <t>139</t>
  </si>
  <si>
    <t>ODRŽAVANJE OBJEKATA I UREĐAJA KOMUNALNE INFR.</t>
  </si>
  <si>
    <t>P1013</t>
  </si>
  <si>
    <t>IZGRADNJA OBJEKATA I UREĐAJA KOMUNALNE INFRASTRUKTURE</t>
  </si>
  <si>
    <t>K1013 02</t>
  </si>
  <si>
    <t>Projekti komunalne infrastrukture</t>
  </si>
  <si>
    <t>0660</t>
  </si>
  <si>
    <t>Rashodi vezani za stanovanje i kom.pogodnosti koji nisu drugdje svrstani</t>
  </si>
  <si>
    <t>140</t>
  </si>
  <si>
    <t>K1013 03</t>
  </si>
  <si>
    <t>Gradnja nerazvrstanih cesta prema Programu</t>
  </si>
  <si>
    <t>141</t>
  </si>
  <si>
    <t>K1013 04</t>
  </si>
  <si>
    <t>Izgradnja ograda i staza na groblju</t>
  </si>
  <si>
    <t>0443</t>
  </si>
  <si>
    <t>Građevinarstvo</t>
  </si>
  <si>
    <t>142</t>
  </si>
  <si>
    <t>K101304</t>
  </si>
  <si>
    <t>K101305</t>
  </si>
  <si>
    <t>Gradnja javne rasvjete</t>
  </si>
  <si>
    <t>143</t>
  </si>
  <si>
    <t>K1013 05</t>
  </si>
  <si>
    <t>K1013 07</t>
  </si>
  <si>
    <t>Gradnja parkirališta, ugibališta i nogostupa</t>
  </si>
  <si>
    <t>Rashodi vezania za stanovanje i kom.pogodnosti koje nisu drugdje svrstani</t>
  </si>
  <si>
    <t>144</t>
  </si>
  <si>
    <t>K101307</t>
  </si>
  <si>
    <t>K1013 08</t>
  </si>
  <si>
    <t>Zračno pristanište (letjelište)</t>
  </si>
  <si>
    <t>0454</t>
  </si>
  <si>
    <t>Zračni promet</t>
  </si>
  <si>
    <t>145</t>
  </si>
  <si>
    <t>K1013 09</t>
  </si>
  <si>
    <t>Oprema za zaštitu</t>
  </si>
  <si>
    <t>146</t>
  </si>
  <si>
    <t>T1013 01</t>
  </si>
  <si>
    <t>Rekonstrukcija kanalizacije putem komunalnog poduzeća</t>
  </si>
  <si>
    <t>148</t>
  </si>
  <si>
    <t>386</t>
  </si>
  <si>
    <t>Kapitalne pomoći</t>
  </si>
  <si>
    <t xml:space="preserve">T1013 01 </t>
  </si>
  <si>
    <t>0520</t>
  </si>
  <si>
    <t>Gospodarenje otpadnim vodama</t>
  </si>
  <si>
    <t>T1013 02</t>
  </si>
  <si>
    <t>Rekonstrukcija vodoopskrbne mreže putem komunalnog poduzeća</t>
  </si>
  <si>
    <t>0650</t>
  </si>
  <si>
    <t>Istraživanje i razvoj stanovanja i komunalnih pogodnosti</t>
  </si>
  <si>
    <t>149</t>
  </si>
  <si>
    <t>IZGRADNJA OBJEKATA I UREĐAJA KOMUNALNE INFR.</t>
  </si>
  <si>
    <t>P1014</t>
  </si>
  <si>
    <t>PROGRAM ZAŠTITE OKOLIŠA</t>
  </si>
  <si>
    <t>K1014 01</t>
  </si>
  <si>
    <t>0510</t>
  </si>
  <si>
    <t>Gospodarenje otpadom</t>
  </si>
  <si>
    <t>150</t>
  </si>
  <si>
    <t>K101401</t>
  </si>
  <si>
    <t>Sanacija odlagališta komunalnog otpada</t>
  </si>
  <si>
    <t>K1014 02</t>
  </si>
  <si>
    <t>Reciklažno dvorište</t>
  </si>
  <si>
    <t>151</t>
  </si>
  <si>
    <t>K1014 03</t>
  </si>
  <si>
    <t>Poticanje mjera energetske učinkovitosti</t>
  </si>
  <si>
    <t>152</t>
  </si>
  <si>
    <t>382</t>
  </si>
  <si>
    <t>Kapitalne donacije</t>
  </si>
  <si>
    <t>P1015</t>
  </si>
  <si>
    <t>PROSTORNO PLANIRANJE I PROSTORNO PLANSKA DOKUMENTACIJA</t>
  </si>
  <si>
    <t>K1015 01</t>
  </si>
  <si>
    <t>Prostorno planiranje</t>
  </si>
  <si>
    <t>0474</t>
  </si>
  <si>
    <t>Višenamjenski razvojni projekti</t>
  </si>
  <si>
    <t>153</t>
  </si>
  <si>
    <t>Nematerijalna imovine</t>
  </si>
  <si>
    <t>P1017</t>
  </si>
  <si>
    <t>IMPLEMENTACIJA STRATEŠKIH PROJEKATA</t>
  </si>
  <si>
    <t>K1017 01</t>
  </si>
  <si>
    <t>Urbanističko arhitektonsko rješenje središta Grada</t>
  </si>
  <si>
    <t>0620</t>
  </si>
  <si>
    <t>Razvoj zajednice</t>
  </si>
  <si>
    <t>154</t>
  </si>
  <si>
    <t>PODODJEL ZA KOMUNALNO GOSPODARSTVO, GOSPOD</t>
  </si>
  <si>
    <t>UPRAVNI ODJEL ZA PRORAČUN, KOMUNALNO GOSPOD</t>
  </si>
  <si>
    <t xml:space="preserve">PRIHODI OD PRODAJE KNJIGA,UMJETNIČKIH DJELA I </t>
  </si>
  <si>
    <t>PRIJEVOZNA SREDSTVA</t>
  </si>
  <si>
    <t>155</t>
  </si>
  <si>
    <t>156</t>
  </si>
  <si>
    <t>166</t>
  </si>
  <si>
    <t>167</t>
  </si>
  <si>
    <t>162</t>
  </si>
  <si>
    <t>163</t>
  </si>
  <si>
    <t>164</t>
  </si>
  <si>
    <t>423</t>
  </si>
  <si>
    <t>Prijevozna sredstva</t>
  </si>
  <si>
    <t>165</t>
  </si>
  <si>
    <t>544</t>
  </si>
  <si>
    <t>161</t>
  </si>
  <si>
    <t>157</t>
  </si>
  <si>
    <t>168</t>
  </si>
  <si>
    <t>159</t>
  </si>
  <si>
    <t>Poslovni objekti</t>
  </si>
  <si>
    <t xml:space="preserve">Na temelju članka 110. Zakona o proračunu  (Narodne novine 87/08., 136/12, 15/15.), </t>
  </si>
  <si>
    <t>GODIŠNJI OBRAČUN</t>
  </si>
  <si>
    <t>INDEKS</t>
  </si>
  <si>
    <t>Nedeljka Baćani</t>
  </si>
  <si>
    <t>članka 16. Pravilnika o polugodišnjem i godišnjem izvještaju o izvršenju proračuna ( 24/13.)</t>
  </si>
  <si>
    <t>Proračuna Grada Čazme za 2017.  godinu</t>
  </si>
  <si>
    <t>RAČUN PRIHODA I RASHODA</t>
  </si>
  <si>
    <t>OSTVARENJE</t>
  </si>
  <si>
    <t>2016.</t>
  </si>
  <si>
    <t>TEKUĆI</t>
  </si>
  <si>
    <t>2017.</t>
  </si>
  <si>
    <t>Prihodi poslovanja</t>
  </si>
  <si>
    <t>Prihodi od prodaje nefinancijske imovine</t>
  </si>
  <si>
    <t>UKUPNO PRIHODA</t>
  </si>
  <si>
    <t>Rashodi poslovanja</t>
  </si>
  <si>
    <t>Rashodi za nabavu nefinancijske imovine</t>
  </si>
  <si>
    <t>UKUPNO RASHODA</t>
  </si>
  <si>
    <t>RAZLIKA</t>
  </si>
  <si>
    <t>RASPOLOŽIVA SREDSTVA IZ PRETHODNIH GODINA</t>
  </si>
  <si>
    <t>RAČUN FINANCIRANJA</t>
  </si>
  <si>
    <t>Primici od financijske imovine i zaduživanja</t>
  </si>
  <si>
    <t>Izdaci za financijsku imovinu i otplate zajmova</t>
  </si>
  <si>
    <t>NETO FINANCIRANJE</t>
  </si>
  <si>
    <t>VIŠAK/MANJAK+NETO FINANCIRANJE+</t>
  </si>
  <si>
    <t>IZVRŠENJE 2016.</t>
  </si>
  <si>
    <t>PLAN 2017.</t>
  </si>
  <si>
    <t>IZVRŠENJE 2017.</t>
  </si>
  <si>
    <t>INDEKS 6/4</t>
  </si>
  <si>
    <t>INDEKS 6/5</t>
  </si>
  <si>
    <t>POMOĆI PRORAČUNSKIM KORISNICIMA IZ PRORAČUNA</t>
  </si>
  <si>
    <t>POMOĆI TEMELJEM PRIJENOSA EU SREDSTAVA</t>
  </si>
  <si>
    <t>INDEKS 5/4</t>
  </si>
  <si>
    <t>INDEKS 5/3</t>
  </si>
  <si>
    <t>IZVRŠENJE  2016.</t>
  </si>
  <si>
    <t>IZVRŠENJE 2017</t>
  </si>
  <si>
    <t>0220</t>
  </si>
  <si>
    <t>Civilna obrana</t>
  </si>
  <si>
    <t>173</t>
  </si>
  <si>
    <t>100714</t>
  </si>
  <si>
    <t>Matko Antolčić</t>
  </si>
  <si>
    <t>100716</t>
  </si>
  <si>
    <t>Pop rock škola</t>
  </si>
  <si>
    <t>100717</t>
  </si>
  <si>
    <t>Slađan Lipovec</t>
  </si>
  <si>
    <t>P1018</t>
  </si>
  <si>
    <t>RAZVOJ MEĐUNARODNE SURADNJE</t>
  </si>
  <si>
    <t>101801</t>
  </si>
  <si>
    <t>Sport over borders</t>
  </si>
  <si>
    <t>174</t>
  </si>
  <si>
    <t>175</t>
  </si>
  <si>
    <t>176</t>
  </si>
  <si>
    <t>UPRAVNI ODJEL ZA PRORAČUN, KOMUNALNO GOSPODARSTVO, GOSPODARSTVO,</t>
  </si>
  <si>
    <t>K101306</t>
  </si>
  <si>
    <t>Gradnja gradskog dječjeg igrališta</t>
  </si>
  <si>
    <t>Rashodi vezani za stanovanje i kom.pogodnosti koje nisu drugdje svrstani</t>
  </si>
  <si>
    <t>169</t>
  </si>
  <si>
    <t>K1013 06</t>
  </si>
  <si>
    <t>K1017 02</t>
  </si>
  <si>
    <t>Čazma Natura</t>
  </si>
  <si>
    <t>177</t>
  </si>
  <si>
    <t>158</t>
  </si>
  <si>
    <t>FUNKCIJA</t>
  </si>
  <si>
    <t>OSTVARENJE 2016.</t>
  </si>
  <si>
    <t>OSTVARENJE 2017.</t>
  </si>
  <si>
    <t>Opće javne usluge</t>
  </si>
  <si>
    <t>02</t>
  </si>
  <si>
    <t>Obrana</t>
  </si>
  <si>
    <t>03</t>
  </si>
  <si>
    <t>Javni red i sigurnost</t>
  </si>
  <si>
    <t>04</t>
  </si>
  <si>
    <t>Ekonomski poslovi</t>
  </si>
  <si>
    <t>Višenamjenski razvojni projekt</t>
  </si>
  <si>
    <t xml:space="preserve">Poslovi i usluge zaštite okoliša </t>
  </si>
  <si>
    <t>Rashodi vezani za stanovanje i pogodnosti koji nisu drugdje svrstani</t>
  </si>
  <si>
    <t>Službe rekreacije i sporta</t>
  </si>
  <si>
    <t>Religijske i druge službene zajednice</t>
  </si>
  <si>
    <t>05</t>
  </si>
  <si>
    <t>06</t>
  </si>
  <si>
    <t>Usluge unapređenja stanovanja i zajednice</t>
  </si>
  <si>
    <t>07</t>
  </si>
  <si>
    <t>Zdravstvo</t>
  </si>
  <si>
    <t>08</t>
  </si>
  <si>
    <t>Rekreacija, kultura i religija</t>
  </si>
  <si>
    <t>09</t>
  </si>
  <si>
    <t>Obrazovanje</t>
  </si>
  <si>
    <t>10</t>
  </si>
  <si>
    <t>Socijalna zaštita</t>
  </si>
  <si>
    <t>Aktivnosti socijalne zaštite koji nisu drudje svrstani</t>
  </si>
  <si>
    <t>SVEUKUPNO:</t>
  </si>
  <si>
    <t>1050</t>
  </si>
  <si>
    <t>Nezaposlenost</t>
  </si>
  <si>
    <t>RAZDJEL 001</t>
  </si>
  <si>
    <t>PREDSTAVNIČKA I IZVRŠNA  TIJELA</t>
  </si>
  <si>
    <t>GLAVA 00101</t>
  </si>
  <si>
    <t>POZICIJA</t>
  </si>
  <si>
    <t xml:space="preserve">                                    POSEBNI DIO PREMA ORGANIZACIJSKOJ KLASIFIKACIJI</t>
  </si>
  <si>
    <t>RAZDJEL 002</t>
  </si>
  <si>
    <t>GLAVA 00201</t>
  </si>
  <si>
    <t>RAZDJEL 003</t>
  </si>
  <si>
    <t>GLAVA 00301</t>
  </si>
  <si>
    <t>RAZDJEL 004</t>
  </si>
  <si>
    <t>UPRAVNI ODJEL ZA PRORAČUN, KOMUNALNO GOSPODARSTVO, GOSPODARSTVO, ZAŠTITU OKOLIŠA I EKOLOGIJU</t>
  </si>
  <si>
    <t>GLAVA 00401</t>
  </si>
  <si>
    <t>GLAVA 00402</t>
  </si>
  <si>
    <t>PODODJEL ZA KOMUNALNO GOSPODARSTVO, GOSPODARSTVO, ZAŠTITU OKOLIŠA I EKOLOGIJU</t>
  </si>
  <si>
    <t>U K U P N O: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</si>
  <si>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</si>
  <si>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</si>
  <si>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</si>
  <si>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</si>
  <si>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</si>
  <si>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štete od osiguranja</t>
  </si>
  <si>
    <t>INDEKS 9/8</t>
  </si>
  <si>
    <t xml:space="preserve">                                 IZVRŠENJE PREMA IZVORIMA FINANCIRANJA</t>
  </si>
  <si>
    <t>RASHODI</t>
  </si>
  <si>
    <t xml:space="preserve">                    Ovaj Godišnji obračun Proračuna Grada Čazme za 2017. godinu stupa na snagu</t>
  </si>
  <si>
    <t xml:space="preserve">                                RASHODI PREMA FUNKCIJSKOJ KLASIFIKACIJI</t>
  </si>
  <si>
    <t>POREZ I PRIREZ NA DOHODAK OD NESAMOSTALNOG RADA</t>
  </si>
  <si>
    <t>POREZ I PRIREZ NA DOHODAK OD IMOVINE I IMOVINSKIH PRAVA</t>
  </si>
  <si>
    <t>POREZ I PRIREZ NA DOHODAK OD KAPITALA</t>
  </si>
  <si>
    <t>POVRAT POREZA I PRIREZA NA DOHODAK PO GODIŠNJOJ PRIJAVI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</si>
  <si>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</si>
  <si>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</si>
  <si>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</si>
  <si>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</si>
  <si>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</si>
  <si>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</si>
  <si>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>TEKUĆE POMOĆI OD IZVANPRORAČUNSKIH KORISNIKA</t>
  </si>
  <si>
    <t>KAPITALNE POMOĆI OD IZVANPRORAČUNSKIH KORISNIKA</t>
  </si>
  <si>
    <t>TEKUĆE POMOĆI IZRAVNANJA ZA DECENTRALIZIRANE FUNKCIJE</t>
  </si>
  <si>
    <t>TEKUĆE POMOĆI TEMELJEM PRIJENOSA EU SREDSTAVA</t>
  </si>
  <si>
    <t>KAMATE NA OROČENA SREDSTVA I DEPOZITE PO VIĐENJU</t>
  </si>
  <si>
    <t>PRIHODI OD ZATENIH KAMATA</t>
  </si>
  <si>
    <t>PRIHODI OD DIVIDENDI</t>
  </si>
  <si>
    <t>PRIHODI OD ZAKUPA I IZNAJMLJIVANJA IMOVINE</t>
  </si>
  <si>
    <t>NAKNADA ZA KORIŠTENJE NEFINANCIJSKE IMOVINE</t>
  </si>
  <si>
    <t>OSTALI PRIHODI OD NEFINANCIJSKE IMOVINE</t>
  </si>
  <si>
    <t>OSTALE UPRAVNE PRISTOJBE I NAKNADE</t>
  </si>
  <si>
    <t>OSTALE PRISTOJBE I NAKNADE</t>
  </si>
  <si>
    <t>PRIHODI VODNOG GOSPODARSTVA</t>
  </si>
  <si>
    <t>DOPRINOSI ZA ŠUME</t>
  </si>
  <si>
    <t>OSTALI NESPOMENUTI PRIHODI</t>
  </si>
  <si>
    <t>KOMUNALNI DOPRINOSI</t>
  </si>
  <si>
    <t>KOMUNALNE NAKNADE</t>
  </si>
  <si>
    <t>PRIHODI OD PRUŽENIH USLUGA</t>
  </si>
  <si>
    <t>ZEMLJIŠTE</t>
  </si>
  <si>
    <t>STAMBENI OBJEKTI</t>
  </si>
  <si>
    <t>KNJIGE</t>
  </si>
  <si>
    <t>POVRAT ZAJMOVA DANIH TUZEMNIM TRGOVAČKIM DRUŠTVIMA IZVAN JAVNOG SEKTORA</t>
  </si>
  <si>
    <t>PLAĆE ZA REDOVAN RAD</t>
  </si>
  <si>
    <t>DOPRINOSI ZA NIROVINSKO OSIGURANJE</t>
  </si>
  <si>
    <t>DOPRINOSI ZA OBVEZNO ZDRAVSTVENO OSIGURANJE</t>
  </si>
  <si>
    <t>DOPRINOSI ZA OBVEZNO OSIGURANJE U SLUČAJU NEZAPOSLENSTI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</si>
  <si>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</si>
  <si>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</si>
  <si>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</si>
  <si>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</si>
  <si>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</si>
  <si>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</si>
  <si>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</si>
  <si>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</si>
  <si>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</si>
  <si>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</si>
  <si>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</si>
  <si>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</si>
  <si>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</si>
  <si>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</si>
  <si>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</si>
  <si>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</si>
  <si>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</si>
  <si>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</si>
  <si>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</si>
  <si>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</si>
  <si>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</si>
  <si>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</si>
  <si>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</si>
  <si>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</si>
  <si>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</si>
  <si>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</si>
  <si>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</si>
  <si>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</si>
  <si>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</si>
  <si>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</si>
  <si>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</si>
  <si>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</si>
  <si>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</si>
  <si>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NAKNADE GRAĐANIMA I KUĆANSTVIMA U NOVCU</t>
  </si>
  <si>
    <t>NAKNADE GRAĐANIMA I KUĆANSTVIMA U NARAVI</t>
  </si>
  <si>
    <t>TEKUĆE DONACIJE U NOVCU</t>
  </si>
  <si>
    <t>NAKNADE ŠTETE PRAVNIM I FIZIČKIM OSOBAMA</t>
  </si>
  <si>
    <t>KAPITALNE POMOĆI KREDITNIM I OSTALIM FINANCIJSKIM INSTITUCIJAMATE TRGOVAČKIM DRUŠTVIMA U JAVNOM SEKTORU</t>
  </si>
  <si>
    <t>OSTALA NEMATERIJALNA IMOVINA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</si>
  <si>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</si>
  <si>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</si>
  <si>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</si>
  <si>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</si>
  <si>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</si>
  <si>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</si>
  <si>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</si>
  <si>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</si>
  <si>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</si>
  <si>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 U CESTOVNOM PROMETU</t>
  </si>
  <si>
    <t>MUZEJSKI IZLOŠCI I PREDMETI PRIRODNIH RIJETKOSTI</t>
  </si>
  <si>
    <t>UMJETNIČKA, LITERARNA I ZNANSTVENA DJELA</t>
  </si>
  <si>
    <t>OTPLATA GLAVNICE PRIMLJENIH KREDITA OD KREDITNIH INSTITUCIJA U JAVNOM SEKTORU</t>
  </si>
  <si>
    <t>OTPLATA GLAVNICE PRIMLJENIH KREDITA OD TUZEMNIH KREDITNIH INSTITUCIJA IZVAN JAVNOG SEKTORA</t>
  </si>
  <si>
    <t xml:space="preserve"> Gradsko vijeće grada Čazme na   9. sjednici održanoj 10.09.2018.  godine, donijelo je</t>
  </si>
  <si>
    <t>KLASA:      400-04/18-01/1</t>
  </si>
  <si>
    <t>URBROJ:   2110-01-01/18-01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</si>
</sst>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2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0" xfId="0" applyFill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3" fillId="0" borderId="0" xfId="0" applyFont="1"/>
    <xf numFmtId="49" fontId="3" fillId="0" borderId="0" xfId="0" applyNumberFormat="1" applyFont="1"/>
    <xf numFmtId="0" fontId="3" fillId="0" borderId="1" xfId="0" applyFont="1" applyBorder="1"/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4" fontId="1" fillId="0" borderId="1" xfId="0" applyNumberFormat="1" applyFont="1" applyBorder="1"/>
    <xf numFmtId="49" fontId="4" fillId="0" borderId="3" xfId="0" applyNumberFormat="1" applyFont="1" applyBorder="1"/>
    <xf numFmtId="0" fontId="4" fillId="0" borderId="3" xfId="0" applyFont="1" applyBorder="1"/>
    <xf numFmtId="4" fontId="1" fillId="0" borderId="3" xfId="0" applyNumberFormat="1" applyFont="1" applyBorder="1"/>
    <xf numFmtId="49" fontId="4" fillId="0" borderId="0" xfId="0" applyNumberFormat="1" applyFont="1"/>
    <xf numFmtId="0" fontId="4" fillId="0" borderId="0" xfId="0" applyFont="1"/>
    <xf numFmtId="4" fontId="1" fillId="0" borderId="0" xfId="0" applyNumberFormat="1" applyFont="1"/>
    <xf numFmtId="4" fontId="4" fillId="0" borderId="0" xfId="0" applyNumberFormat="1" applyFont="1"/>
    <xf numFmtId="49" fontId="4" fillId="0" borderId="4" xfId="0" applyNumberFormat="1" applyFont="1" applyBorder="1"/>
    <xf numFmtId="49" fontId="4" fillId="0" borderId="5" xfId="0" applyNumberFormat="1" applyFont="1" applyBorder="1"/>
    <xf numFmtId="0" fontId="4" fillId="0" borderId="5" xfId="0" applyFont="1" applyBorder="1"/>
    <xf numFmtId="4" fontId="1" fillId="0" borderId="5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4" fillId="0" borderId="9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0" fontId="4" fillId="0" borderId="13" xfId="0" applyFont="1" applyBorder="1"/>
    <xf numFmtId="49" fontId="4" fillId="0" borderId="2" xfId="0" applyNumberFormat="1" applyFont="1" applyBorder="1"/>
    <xf numFmtId="0" fontId="4" fillId="0" borderId="2" xfId="0" applyFont="1" applyBorder="1"/>
    <xf numFmtId="4" fontId="1" fillId="0" borderId="2" xfId="0" applyNumberFormat="1" applyFont="1" applyBorder="1"/>
    <xf numFmtId="0" fontId="4" fillId="0" borderId="10" xfId="0" applyFont="1" applyBorder="1"/>
    <xf numFmtId="49" fontId="4" fillId="0" borderId="0" xfId="0" applyNumberFormat="1" applyFont="1" applyBorder="1"/>
    <xf numFmtId="0" fontId="4" fillId="0" borderId="0" xfId="0" applyFont="1" applyBorder="1"/>
    <xf numFmtId="4" fontId="1" fillId="0" borderId="0" xfId="0" applyNumberFormat="1" applyFont="1" applyBorder="1"/>
    <xf numFmtId="0" fontId="4" fillId="0" borderId="12" xfId="0" applyFont="1" applyBorder="1"/>
    <xf numFmtId="4" fontId="1" fillId="0" borderId="13" xfId="0" applyNumberFormat="1" applyFont="1" applyBorder="1"/>
    <xf numFmtId="49" fontId="3" fillId="0" borderId="14" xfId="0" applyNumberFormat="1" applyFont="1" applyBorder="1"/>
    <xf numFmtId="0" fontId="3" fillId="0" borderId="14" xfId="0" applyFont="1" applyBorder="1"/>
    <xf numFmtId="4" fontId="0" fillId="0" borderId="14" xfId="0" applyNumberFormat="1" applyBorder="1"/>
    <xf numFmtId="4" fontId="4" fillId="0" borderId="1" xfId="0" applyNumberFormat="1" applyFont="1" applyBorder="1"/>
    <xf numFmtId="49" fontId="4" fillId="0" borderId="14" xfId="0" applyNumberFormat="1" applyFont="1" applyBorder="1"/>
    <xf numFmtId="0" fontId="4" fillId="0" borderId="14" xfId="0" applyFont="1" applyBorder="1"/>
    <xf numFmtId="4" fontId="4" fillId="0" borderId="14" xfId="0" applyNumberFormat="1" applyFont="1" applyBorder="1"/>
    <xf numFmtId="0" fontId="1" fillId="0" borderId="0" xfId="0" applyFont="1" applyBorder="1"/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4" fillId="0" borderId="0" xfId="0" applyNumberFormat="1" applyFont="1"/>
    <xf numFmtId="2" fontId="0" fillId="0" borderId="1" xfId="0" applyNumberForma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2" fontId="1" fillId="0" borderId="18" xfId="0" applyNumberFormat="1" applyFont="1" applyBorder="1"/>
    <xf numFmtId="2" fontId="1" fillId="0" borderId="2" xfId="0" applyNumberFormat="1" applyFont="1" applyBorder="1"/>
    <xf numFmtId="2" fontId="1" fillId="0" borderId="0" xfId="0" applyNumberFormat="1" applyFont="1" applyBorder="1" applyAlignment="1">
      <alignment horizontal="center"/>
    </xf>
    <xf numFmtId="2" fontId="0" fillId="0" borderId="2" xfId="0" applyNumberFormat="1" applyBorder="1"/>
    <xf numFmtId="2" fontId="1" fillId="0" borderId="19" xfId="0" applyNumberFormat="1" applyFont="1" applyBorder="1"/>
    <xf numFmtId="0" fontId="1" fillId="0" borderId="8" xfId="0" applyFont="1" applyBorder="1"/>
    <xf numFmtId="3" fontId="1" fillId="0" borderId="17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21" xfId="0" applyFont="1" applyBorder="1"/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4" xfId="0" applyFont="1" applyBorder="1"/>
    <xf numFmtId="0" fontId="1" fillId="0" borderId="0" xfId="0" applyFont="1" applyFill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  <xf numFmtId="0" fontId="1" fillId="0" borderId="22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14" xfId="0" applyFont="1" applyFill="1" applyBorder="1"/>
    <xf numFmtId="0" fontId="1" fillId="0" borderId="21" xfId="0" applyFont="1" applyFill="1" applyBorder="1"/>
    <xf numFmtId="4" fontId="5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4" fontId="0" fillId="0" borderId="14" xfId="0" applyNumberFormat="1" applyFont="1" applyBorder="1"/>
    <xf numFmtId="4" fontId="1" fillId="0" borderId="21" xfId="0" applyNumberFormat="1" applyFont="1" applyBorder="1"/>
    <xf numFmtId="0" fontId="7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5" borderId="2" xfId="0" applyNumberFormat="1" applyFont="1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4" borderId="1" xfId="0" applyNumberFormat="1" applyFont="1" applyFill="1" applyBorder="1"/>
    <xf numFmtId="2" fontId="0" fillId="4" borderId="2" xfId="0" applyNumberFormat="1" applyFill="1" applyBorder="1"/>
    <xf numFmtId="4" fontId="0" fillId="4" borderId="1" xfId="0" applyNumberFormat="1" applyFill="1" applyBorder="1"/>
    <xf numFmtId="2" fontId="4" fillId="0" borderId="1" xfId="0" applyNumberFormat="1" applyFont="1" applyBorder="1" applyAlignment="1">
      <alignment horizontal="center"/>
    </xf>
    <xf numFmtId="4" fontId="0" fillId="0" borderId="0" xfId="0" applyNumberFormat="1" applyFont="1"/>
    <xf numFmtId="2" fontId="0" fillId="0" borderId="0" xfId="0" applyNumberFormat="1" applyFont="1"/>
    <xf numFmtId="4" fontId="0" fillId="0" borderId="1" xfId="0" applyNumberFormat="1" applyFont="1" applyBorder="1"/>
    <xf numFmtId="2" fontId="0" fillId="0" borderId="1" xfId="0" applyNumberFormat="1" applyFont="1" applyBorder="1"/>
    <xf numFmtId="2" fontId="4" fillId="0" borderId="1" xfId="0" applyNumberFormat="1" applyFont="1" applyBorder="1"/>
    <xf numFmtId="2" fontId="0" fillId="0" borderId="14" xfId="0" applyNumberFormat="1" applyBorder="1"/>
    <xf numFmtId="2" fontId="0" fillId="0" borderId="0" xfId="0" applyNumberFormat="1" applyBorder="1"/>
    <xf numFmtId="2" fontId="0" fillId="0" borderId="23" xfId="0" applyNumberFormat="1" applyBorder="1"/>
    <xf numFmtId="49" fontId="3" fillId="0" borderId="0" xfId="0" applyNumberFormat="1" applyFont="1" applyBorder="1"/>
    <xf numFmtId="0" fontId="3" fillId="0" borderId="0" xfId="0" applyFont="1" applyBorder="1"/>
    <xf numFmtId="4" fontId="0" fillId="0" borderId="0" xfId="0" applyNumberFormat="1" applyBorder="1"/>
    <xf numFmtId="2" fontId="0" fillId="0" borderId="26" xfId="0" applyNumberFormat="1" applyBorder="1"/>
    <xf numFmtId="4" fontId="0" fillId="0" borderId="27" xfId="0" applyNumberFormat="1" applyBorder="1"/>
    <xf numFmtId="49" fontId="4" fillId="0" borderId="24" xfId="0" applyNumberFormat="1" applyFont="1" applyBorder="1"/>
    <xf numFmtId="0" fontId="4" fillId="0" borderId="24" xfId="0" applyFont="1" applyBorder="1"/>
    <xf numFmtId="49" fontId="3" fillId="0" borderId="16" xfId="0" applyNumberFormat="1" applyFont="1" applyBorder="1"/>
    <xf numFmtId="49" fontId="3" fillId="0" borderId="25" xfId="0" applyNumberFormat="1" applyFont="1" applyBorder="1"/>
    <xf numFmtId="0" fontId="3" fillId="0" borderId="28" xfId="0" applyFont="1" applyBorder="1"/>
    <xf numFmtId="0" fontId="0" fillId="0" borderId="0" xfId="0" applyBorder="1"/>
    <xf numFmtId="3" fontId="1" fillId="0" borderId="16" xfId="0" applyNumberFormat="1" applyFont="1" applyBorder="1"/>
    <xf numFmtId="2" fontId="1" fillId="0" borderId="0" xfId="0" applyNumberFormat="1" applyFont="1" applyBorder="1"/>
    <xf numFmtId="4" fontId="0" fillId="0" borderId="12" xfId="0" applyNumberFormat="1" applyBorder="1"/>
    <xf numFmtId="4" fontId="1" fillId="0" borderId="20" xfId="0" applyNumberFormat="1" applyFont="1" applyBorder="1"/>
    <xf numFmtId="4" fontId="1" fillId="0" borderId="9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0" fillId="0" borderId="1" xfId="0" applyFill="1" applyBorder="1"/>
    <xf numFmtId="4" fontId="0" fillId="0" borderId="1" xfId="0" applyNumberFormat="1" applyFill="1" applyBorder="1"/>
    <xf numFmtId="49" fontId="1" fillId="5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0" fillId="3" borderId="1" xfId="0" applyFont="1" applyFill="1" applyBorder="1"/>
    <xf numFmtId="49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1" fillId="3" borderId="2" xfId="0" applyFont="1" applyFill="1" applyBorder="1"/>
    <xf numFmtId="4" fontId="0" fillId="3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2" fillId="0" borderId="16" xfId="0" applyFont="1" applyBorder="1"/>
    <xf numFmtId="0" fontId="2" fillId="0" borderId="25" xfId="0" applyFont="1" applyBorder="1"/>
    <xf numFmtId="0" fontId="2" fillId="0" borderId="28" xfId="0" applyFont="1" applyBorder="1"/>
    <xf numFmtId="49" fontId="1" fillId="0" borderId="0" xfId="0" applyNumberFormat="1" applyFont="1"/>
    <xf numFmtId="2" fontId="0" fillId="0" borderId="21" xfId="0" applyNumberFormat="1" applyBorder="1"/>
    <xf numFmtId="2" fontId="0" fillId="0" borderId="29" xfId="0" applyNumberForma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6" borderId="1" xfId="0" applyFill="1" applyBorder="1"/>
    <xf numFmtId="4" fontId="0" fillId="6" borderId="1" xfId="0" applyNumberFormat="1" applyFill="1" applyBorder="1"/>
    <xf numFmtId="2" fontId="0" fillId="6" borderId="1" xfId="0" applyNumberFormat="1" applyFill="1" applyBorder="1"/>
    <xf numFmtId="3" fontId="0" fillId="0" borderId="0" xfId="0" applyNumberFormat="1"/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6" borderId="1" xfId="0" applyNumberForma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" fillId="4" borderId="1" xfId="0" applyNumberFormat="1" applyFont="1" applyFill="1" applyBorder="1"/>
    <xf numFmtId="3" fontId="1" fillId="5" borderId="2" xfId="0" applyNumberFormat="1" applyFont="1" applyFill="1" applyBorder="1"/>
    <xf numFmtId="0" fontId="0" fillId="6" borderId="1" xfId="0" applyFont="1" applyFill="1" applyBorder="1"/>
    <xf numFmtId="3" fontId="0" fillId="6" borderId="1" xfId="0" applyNumberFormat="1" applyFont="1" applyFill="1" applyBorder="1"/>
    <xf numFmtId="4" fontId="0" fillId="6" borderId="1" xfId="0" applyNumberFormat="1" applyFont="1" applyFill="1" applyBorder="1"/>
    <xf numFmtId="2" fontId="0" fillId="6" borderId="1" xfId="0" applyNumberFormat="1" applyFont="1" applyFill="1" applyBorder="1"/>
    <xf numFmtId="3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Border="1" applyAlignment="1">
      <alignment horizontal="center"/>
    </xf>
    <xf numFmtId="0" fontId="0" fillId="7" borderId="1" xfId="0" applyFill="1" applyBorder="1"/>
    <xf numFmtId="4" fontId="0" fillId="7" borderId="1" xfId="0" applyNumberFormat="1" applyFill="1" applyBorder="1"/>
    <xf numFmtId="0" fontId="0" fillId="7" borderId="1" xfId="0" applyFont="1" applyFill="1" applyBorder="1"/>
    <xf numFmtId="4" fontId="0" fillId="7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/>
  </sheetViews>
  <sheetFormatPr defaultRowHeight="15" x14ac:dyDescent="0.25"/>
  <cols>
    <col min="1" max="1" width="41.140625" style="88" customWidth="1"/>
    <col min="2" max="2" width="13" style="88" customWidth="1"/>
    <col min="3" max="3" width="12.42578125" style="88" customWidth="1"/>
    <col min="4" max="4" width="16.140625" style="88" customWidth="1"/>
    <col min="5" max="6" width="9.140625" style="88"/>
    <col min="7" max="7" width="21.28515625" style="88" customWidth="1"/>
    <col min="8" max="16384" width="9.140625" style="88"/>
  </cols>
  <sheetData>
    <row r="1" spans="1:7" x14ac:dyDescent="0.25">
      <c r="G1" s="91"/>
    </row>
    <row r="2" spans="1:7" ht="18.75" x14ac:dyDescent="0.3">
      <c r="C2" s="109"/>
      <c r="D2" s="109"/>
      <c r="G2" s="92"/>
    </row>
    <row r="7" spans="1:7" x14ac:dyDescent="0.25">
      <c r="A7" s="88" t="s">
        <v>611</v>
      </c>
    </row>
    <row r="8" spans="1:7" x14ac:dyDescent="0.25">
      <c r="A8" s="91" t="s">
        <v>615</v>
      </c>
    </row>
    <row r="9" spans="1:7" x14ac:dyDescent="0.25">
      <c r="A9" s="88" t="s">
        <v>0</v>
      </c>
    </row>
    <row r="10" spans="1:7" x14ac:dyDescent="0.25">
      <c r="A10" s="91" t="s">
        <v>817</v>
      </c>
    </row>
    <row r="16" spans="1:7" x14ac:dyDescent="0.25">
      <c r="B16" s="89" t="s">
        <v>612</v>
      </c>
      <c r="E16" s="89"/>
    </row>
    <row r="17" spans="1:7" x14ac:dyDescent="0.25">
      <c r="B17" s="1" t="s">
        <v>616</v>
      </c>
      <c r="E17" s="1"/>
    </row>
    <row r="20" spans="1:7" s="2" customFormat="1" ht="15.75" x14ac:dyDescent="0.25">
      <c r="A20" s="96" t="s">
        <v>617</v>
      </c>
      <c r="B20" s="94" t="s">
        <v>618</v>
      </c>
      <c r="C20" s="94" t="s">
        <v>620</v>
      </c>
      <c r="D20" s="94" t="s">
        <v>618</v>
      </c>
    </row>
    <row r="21" spans="1:7" s="2" customFormat="1" x14ac:dyDescent="0.25">
      <c r="A21" s="93"/>
      <c r="B21" s="95" t="s">
        <v>619</v>
      </c>
      <c r="C21" s="95" t="s">
        <v>12</v>
      </c>
      <c r="D21" s="95" t="s">
        <v>621</v>
      </c>
    </row>
    <row r="22" spans="1:7" x14ac:dyDescent="0.25">
      <c r="A22" s="98" t="s">
        <v>622</v>
      </c>
      <c r="B22" s="105">
        <v>23954984.050000001</v>
      </c>
      <c r="C22" s="105">
        <v>26538900</v>
      </c>
      <c r="D22" s="105">
        <v>25818203.52</v>
      </c>
    </row>
    <row r="23" spans="1:7" x14ac:dyDescent="0.25">
      <c r="A23" s="98" t="s">
        <v>623</v>
      </c>
      <c r="B23" s="105">
        <v>398081.52</v>
      </c>
      <c r="C23" s="105">
        <v>901300</v>
      </c>
      <c r="D23" s="105">
        <v>255614</v>
      </c>
    </row>
    <row r="24" spans="1:7" x14ac:dyDescent="0.25">
      <c r="A24" s="97" t="s">
        <v>624</v>
      </c>
      <c r="B24" s="71">
        <f>+B22+B23</f>
        <v>24353065.57</v>
      </c>
      <c r="C24" s="71">
        <f t="shared" ref="C24:D24" si="0">+C22+C23</f>
        <v>27440200</v>
      </c>
      <c r="D24" s="71">
        <f t="shared" si="0"/>
        <v>26073817.52</v>
      </c>
    </row>
    <row r="25" spans="1:7" x14ac:dyDescent="0.25">
      <c r="A25" s="98" t="s">
        <v>625</v>
      </c>
      <c r="B25" s="105">
        <v>22140940.489999998</v>
      </c>
      <c r="C25" s="105">
        <v>22119650</v>
      </c>
      <c r="D25" s="105">
        <v>20758973.68</v>
      </c>
    </row>
    <row r="26" spans="1:7" x14ac:dyDescent="0.25">
      <c r="A26" s="99" t="s">
        <v>626</v>
      </c>
      <c r="B26" s="105">
        <v>6221825.5</v>
      </c>
      <c r="C26" s="105">
        <v>4906155</v>
      </c>
      <c r="D26" s="105">
        <v>4054834</v>
      </c>
    </row>
    <row r="27" spans="1:7" x14ac:dyDescent="0.25">
      <c r="A27" s="97" t="s">
        <v>627</v>
      </c>
      <c r="B27" s="68">
        <f>+B25+B26</f>
        <v>28362765.989999998</v>
      </c>
      <c r="C27" s="68">
        <f t="shared" ref="C27:D27" si="1">+C25+C26</f>
        <v>27025805</v>
      </c>
      <c r="D27" s="68">
        <f t="shared" si="1"/>
        <v>24813807.68</v>
      </c>
      <c r="G27" s="90"/>
    </row>
    <row r="28" spans="1:7" x14ac:dyDescent="0.25">
      <c r="A28" s="100" t="s">
        <v>628</v>
      </c>
      <c r="B28" s="68">
        <f>+B24-B27</f>
        <v>-4009700.4199999981</v>
      </c>
      <c r="C28" s="68">
        <f t="shared" ref="C28:D28" si="2">+C24-C27</f>
        <v>414395</v>
      </c>
      <c r="D28" s="68">
        <f t="shared" si="2"/>
        <v>1260009.8399999999</v>
      </c>
      <c r="G28" s="90"/>
    </row>
    <row r="29" spans="1:7" x14ac:dyDescent="0.25">
      <c r="B29" s="106"/>
      <c r="C29" s="106"/>
      <c r="D29" s="106"/>
      <c r="G29" s="90"/>
    </row>
    <row r="30" spans="1:7" x14ac:dyDescent="0.25">
      <c r="A30" s="101" t="s">
        <v>629</v>
      </c>
      <c r="B30" s="68">
        <v>1623913</v>
      </c>
      <c r="C30" s="68">
        <v>0</v>
      </c>
      <c r="D30" s="68">
        <v>-2936640</v>
      </c>
      <c r="G30" s="90"/>
    </row>
    <row r="31" spans="1:7" x14ac:dyDescent="0.25">
      <c r="B31" s="106"/>
      <c r="C31" s="106"/>
      <c r="D31" s="106"/>
      <c r="G31" s="90"/>
    </row>
    <row r="32" spans="1:7" ht="15.75" x14ac:dyDescent="0.25">
      <c r="A32" s="16" t="s">
        <v>630</v>
      </c>
      <c r="B32" s="106"/>
      <c r="C32" s="106"/>
      <c r="D32" s="106"/>
    </row>
    <row r="33" spans="1:5" x14ac:dyDescent="0.25">
      <c r="A33" s="99" t="s">
        <v>631</v>
      </c>
      <c r="B33" s="105">
        <v>0</v>
      </c>
      <c r="C33" s="105">
        <v>210000</v>
      </c>
      <c r="D33" s="105">
        <v>208490.98</v>
      </c>
    </row>
    <row r="34" spans="1:5" x14ac:dyDescent="0.25">
      <c r="A34" s="99" t="s">
        <v>632</v>
      </c>
      <c r="B34" s="105">
        <v>578421.15</v>
      </c>
      <c r="C34" s="105">
        <v>624395</v>
      </c>
      <c r="D34" s="105">
        <v>616919.03</v>
      </c>
    </row>
    <row r="35" spans="1:5" x14ac:dyDescent="0.25">
      <c r="A35" s="101" t="s">
        <v>633</v>
      </c>
      <c r="B35" s="68">
        <f>+B33-B34</f>
        <v>-578421.15</v>
      </c>
      <c r="C35" s="68">
        <f t="shared" ref="C35:D35" si="3">+C33-C34</f>
        <v>-414395</v>
      </c>
      <c r="D35" s="68">
        <f t="shared" si="3"/>
        <v>-408428.05000000005</v>
      </c>
    </row>
    <row r="36" spans="1:5" x14ac:dyDescent="0.25">
      <c r="B36" s="40"/>
      <c r="C36" s="40"/>
      <c r="D36" s="40"/>
    </row>
    <row r="37" spans="1:5" x14ac:dyDescent="0.25">
      <c r="B37" s="104"/>
      <c r="C37" s="104"/>
      <c r="D37" s="104"/>
    </row>
    <row r="38" spans="1:5" s="91" customFormat="1" x14ac:dyDescent="0.25">
      <c r="A38" s="102" t="s">
        <v>634</v>
      </c>
      <c r="B38" s="107"/>
      <c r="C38" s="107"/>
      <c r="D38" s="107"/>
    </row>
    <row r="39" spans="1:5" s="91" customFormat="1" x14ac:dyDescent="0.25">
      <c r="A39" s="103" t="s">
        <v>629</v>
      </c>
      <c r="B39" s="108">
        <f>+B28+B30+B35</f>
        <v>-2964208.569999998</v>
      </c>
      <c r="C39" s="108">
        <f t="shared" ref="C39:D39" si="4">+C28+C30+C35</f>
        <v>0</v>
      </c>
      <c r="D39" s="108">
        <f t="shared" si="4"/>
        <v>-2085058.2100000002</v>
      </c>
      <c r="E39" s="2"/>
    </row>
    <row r="40" spans="1:5" x14ac:dyDescent="0.25">
      <c r="B40" s="104"/>
      <c r="C40" s="104"/>
      <c r="D40" s="104"/>
    </row>
    <row r="58" spans="1:2" x14ac:dyDescent="0.25">
      <c r="B58" s="91" t="s">
        <v>1</v>
      </c>
    </row>
    <row r="61" spans="1:2" x14ac:dyDescent="0.25">
      <c r="A61" s="91" t="s">
        <v>726</v>
      </c>
    </row>
    <row r="62" spans="1:2" x14ac:dyDescent="0.25">
      <c r="A62" s="88" t="s">
        <v>2</v>
      </c>
    </row>
    <row r="72" spans="1:7" x14ac:dyDescent="0.25">
      <c r="B72" s="89" t="s">
        <v>3</v>
      </c>
      <c r="E72" s="89"/>
    </row>
    <row r="73" spans="1:7" x14ac:dyDescent="0.25">
      <c r="B73" s="89" t="s">
        <v>4</v>
      </c>
      <c r="E73" s="89"/>
    </row>
    <row r="74" spans="1:7" x14ac:dyDescent="0.25">
      <c r="B74" s="89" t="s">
        <v>5</v>
      </c>
      <c r="E74" s="89"/>
    </row>
    <row r="78" spans="1:7" x14ac:dyDescent="0.25">
      <c r="A78" s="2" t="s">
        <v>818</v>
      </c>
      <c r="F78" s="89"/>
      <c r="G78" s="89"/>
    </row>
    <row r="79" spans="1:7" x14ac:dyDescent="0.25">
      <c r="A79" s="2" t="s">
        <v>819</v>
      </c>
      <c r="F79" s="89"/>
      <c r="G79" s="89"/>
    </row>
    <row r="80" spans="1:7" x14ac:dyDescent="0.25">
      <c r="C80" s="89" t="s">
        <v>7</v>
      </c>
      <c r="F80" s="89"/>
      <c r="G80" s="89"/>
    </row>
    <row r="81" spans="3:7" x14ac:dyDescent="0.25">
      <c r="C81" s="89" t="s">
        <v>6</v>
      </c>
      <c r="F81" s="89"/>
      <c r="G81" s="89"/>
    </row>
    <row r="82" spans="3:7" x14ac:dyDescent="0.25">
      <c r="C82" s="89"/>
    </row>
    <row r="83" spans="3:7" x14ac:dyDescent="0.25">
      <c r="C83" s="89" t="s">
        <v>614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workbookViewId="0"/>
  </sheetViews>
  <sheetFormatPr defaultRowHeight="15" x14ac:dyDescent="0.25"/>
  <cols>
    <col min="1" max="1" width="7.140625" customWidth="1"/>
    <col min="2" max="2" width="45.85546875" customWidth="1"/>
    <col min="3" max="3" width="13.7109375" style="187" customWidth="1"/>
    <col min="4" max="4" width="13.140625" style="187" customWidth="1"/>
    <col min="5" max="5" width="13.85546875" style="187" customWidth="1"/>
  </cols>
  <sheetData>
    <row r="1" spans="1:8" x14ac:dyDescent="0.25">
      <c r="A1" t="s">
        <v>8</v>
      </c>
    </row>
    <row r="2" spans="1:8" x14ac:dyDescent="0.25">
      <c r="A2" t="s">
        <v>9</v>
      </c>
    </row>
    <row r="3" spans="1:8" x14ac:dyDescent="0.25">
      <c r="A3" t="s">
        <v>10</v>
      </c>
    </row>
    <row r="4" spans="1:8" ht="15.75" x14ac:dyDescent="0.25">
      <c r="B4" s="17" t="s">
        <v>45</v>
      </c>
    </row>
    <row r="7" spans="1:8" s="1" customFormat="1" x14ac:dyDescent="0.25">
      <c r="A7" s="5" t="s">
        <v>11</v>
      </c>
      <c r="B7" s="5" t="s">
        <v>47</v>
      </c>
      <c r="C7" s="188" t="s">
        <v>635</v>
      </c>
      <c r="D7" s="188" t="s">
        <v>636</v>
      </c>
      <c r="E7" s="188" t="s">
        <v>637</v>
      </c>
      <c r="F7" s="31" t="s">
        <v>638</v>
      </c>
      <c r="G7" s="31" t="s">
        <v>639</v>
      </c>
      <c r="H7" s="29"/>
    </row>
    <row r="8" spans="1:8" s="1" customFormat="1" x14ac:dyDescent="0.25">
      <c r="A8" s="5">
        <v>1</v>
      </c>
      <c r="B8" s="5">
        <v>3</v>
      </c>
      <c r="C8" s="110">
        <v>4</v>
      </c>
      <c r="D8" s="110">
        <v>5</v>
      </c>
      <c r="E8" s="110">
        <v>6</v>
      </c>
      <c r="F8" s="5">
        <v>7</v>
      </c>
      <c r="G8" s="5">
        <v>8</v>
      </c>
    </row>
    <row r="9" spans="1:8" s="182" customFormat="1" x14ac:dyDescent="0.25">
      <c r="A9" s="164">
        <v>6111</v>
      </c>
      <c r="B9" s="183" t="s">
        <v>728</v>
      </c>
      <c r="C9" s="189">
        <v>7999967</v>
      </c>
      <c r="D9" s="189"/>
      <c r="E9" s="189">
        <v>7466348</v>
      </c>
      <c r="F9" s="122"/>
      <c r="G9" s="123"/>
    </row>
    <row r="10" spans="1:8" s="182" customFormat="1" x14ac:dyDescent="0.25">
      <c r="A10" s="164">
        <v>6113</v>
      </c>
      <c r="B10" s="183" t="s">
        <v>729</v>
      </c>
      <c r="C10" s="189">
        <v>0</v>
      </c>
      <c r="D10" s="189"/>
      <c r="E10" s="189">
        <v>2</v>
      </c>
      <c r="F10" s="122"/>
      <c r="G10" s="123"/>
    </row>
    <row r="11" spans="1:8" s="182" customFormat="1" x14ac:dyDescent="0.25">
      <c r="A11" s="164">
        <v>6114</v>
      </c>
      <c r="B11" s="183" t="s">
        <v>730</v>
      </c>
      <c r="C11" s="189">
        <v>15482</v>
      </c>
      <c r="D11" s="189"/>
      <c r="E11" s="189">
        <v>14033</v>
      </c>
      <c r="F11" s="122"/>
      <c r="G11" s="123"/>
    </row>
    <row r="12" spans="1:8" s="182" customFormat="1" x14ac:dyDescent="0.25">
      <c r="A12" s="164">
        <v>6117</v>
      </c>
      <c r="B12" s="183" t="s">
        <v>731</v>
      </c>
      <c r="C12" s="189">
        <v>0</v>
      </c>
      <c r="D12" s="189"/>
      <c r="E12" s="189">
        <v>-895999</v>
      </c>
      <c r="F12" s="122"/>
      <c r="G12" s="123"/>
    </row>
    <row r="13" spans="1:8" x14ac:dyDescent="0.25">
      <c r="A13" s="184">
        <v>611</v>
      </c>
      <c r="B13" s="184" t="s">
        <v>13</v>
      </c>
      <c r="C13" s="190">
        <f>SUM(C9:C12)</f>
        <v>8015449</v>
      </c>
      <c r="D13" s="190">
        <v>7000000</v>
      </c>
      <c r="E13" s="190">
        <f t="shared" ref="E13" si="0">SUM(E9:E12)</f>
        <v>6584384</v>
      </c>
      <c r="F13" s="185">
        <f>E13/C13*100</f>
        <v>82.146165486175505</v>
      </c>
      <c r="G13" s="186">
        <f>E13/D13*100</f>
        <v>94.062628571428576</v>
      </c>
    </row>
    <row r="14" spans="1:8" x14ac:dyDescent="0.25">
      <c r="A14" s="18">
        <v>6131</v>
      </c>
      <c r="B14" s="18" t="s">
        <v>732</v>
      </c>
      <c r="C14" s="193">
        <v>30282</v>
      </c>
      <c r="D14" s="193"/>
      <c r="E14" s="193">
        <v>29665</v>
      </c>
      <c r="F14" s="19"/>
      <c r="G14" s="113"/>
    </row>
    <row r="15" spans="1:8" x14ac:dyDescent="0.25">
      <c r="A15" s="18">
        <v>6134</v>
      </c>
      <c r="B15" s="18" t="s">
        <v>733</v>
      </c>
      <c r="C15" s="193">
        <v>453032</v>
      </c>
      <c r="D15" s="193"/>
      <c r="E15" s="193">
        <v>598314</v>
      </c>
      <c r="F15" s="19"/>
      <c r="G15" s="113"/>
    </row>
    <row r="16" spans="1:8" x14ac:dyDescent="0.25">
      <c r="A16" s="184">
        <v>613</v>
      </c>
      <c r="B16" s="184" t="s">
        <v>15</v>
      </c>
      <c r="C16" s="190">
        <f>+C14+C15</f>
        <v>483314</v>
      </c>
      <c r="D16" s="190">
        <v>600000</v>
      </c>
      <c r="E16" s="190">
        <f t="shared" ref="E16" si="1">+E14+E15</f>
        <v>627979</v>
      </c>
      <c r="F16" s="185">
        <f t="shared" ref="F16:F80" si="2">E16/C16*100</f>
        <v>129.93188693064963</v>
      </c>
      <c r="G16" s="186">
        <f t="shared" ref="G16:G80" si="3">E16/D16*100</f>
        <v>104.66316666666667</v>
      </c>
    </row>
    <row r="17" spans="1:7" x14ac:dyDescent="0.25">
      <c r="A17" s="18">
        <v>6142</v>
      </c>
      <c r="B17" s="18" t="s">
        <v>734</v>
      </c>
      <c r="C17" s="193">
        <v>184737</v>
      </c>
      <c r="D17" s="193"/>
      <c r="E17" s="193">
        <v>187036</v>
      </c>
      <c r="F17" s="19"/>
      <c r="G17" s="113"/>
    </row>
    <row r="18" spans="1:7" x14ac:dyDescent="0.25">
      <c r="A18" s="18">
        <v>6145</v>
      </c>
      <c r="B18" s="18" t="s">
        <v>735</v>
      </c>
      <c r="C18" s="193">
        <v>149726</v>
      </c>
      <c r="D18" s="193"/>
      <c r="E18" s="193">
        <v>26694</v>
      </c>
      <c r="F18" s="19"/>
      <c r="G18" s="113"/>
    </row>
    <row r="19" spans="1:7" x14ac:dyDescent="0.25">
      <c r="A19" s="196">
        <v>614</v>
      </c>
      <c r="B19" s="196" t="s">
        <v>16</v>
      </c>
      <c r="C19" s="197">
        <f>+C18+C17</f>
        <v>334463</v>
      </c>
      <c r="D19" s="197">
        <v>250000</v>
      </c>
      <c r="E19" s="197">
        <f t="shared" ref="E19" si="4">+E18+E17</f>
        <v>213730</v>
      </c>
      <c r="F19" s="198">
        <f t="shared" si="2"/>
        <v>63.902434648974626</v>
      </c>
      <c r="G19" s="199">
        <f t="shared" si="3"/>
        <v>85.492000000000004</v>
      </c>
    </row>
    <row r="20" spans="1:7" x14ac:dyDescent="0.25">
      <c r="A20" s="10">
        <v>61</v>
      </c>
      <c r="B20" s="10" t="s">
        <v>17</v>
      </c>
      <c r="C20" s="192">
        <f>+C13+C16+C19</f>
        <v>8833226</v>
      </c>
      <c r="D20" s="192">
        <f t="shared" ref="D20:E20" si="5">+D13+D16+D19</f>
        <v>7850000</v>
      </c>
      <c r="E20" s="192">
        <f t="shared" si="5"/>
        <v>7426093</v>
      </c>
      <c r="F20" s="11">
        <f t="shared" si="2"/>
        <v>84.069998888288382</v>
      </c>
      <c r="G20" s="114">
        <f t="shared" si="3"/>
        <v>94.599910828025486</v>
      </c>
    </row>
    <row r="21" spans="1:7" x14ac:dyDescent="0.25">
      <c r="A21" s="7">
        <v>6331</v>
      </c>
      <c r="B21" s="7" t="s">
        <v>736</v>
      </c>
      <c r="C21" s="191">
        <v>5542550</v>
      </c>
      <c r="D21" s="191"/>
      <c r="E21" s="191">
        <v>7430013</v>
      </c>
      <c r="F21" s="9">
        <v>0</v>
      </c>
      <c r="G21" s="77">
        <v>0</v>
      </c>
    </row>
    <row r="22" spans="1:7" x14ac:dyDescent="0.25">
      <c r="A22" s="7">
        <v>6332</v>
      </c>
      <c r="B22" s="7" t="s">
        <v>737</v>
      </c>
      <c r="C22" s="191">
        <v>203989</v>
      </c>
      <c r="D22" s="191"/>
      <c r="E22" s="191">
        <v>857259</v>
      </c>
      <c r="F22" s="9"/>
      <c r="G22" s="77"/>
    </row>
    <row r="23" spans="1:7" x14ac:dyDescent="0.25">
      <c r="A23" s="184">
        <v>633</v>
      </c>
      <c r="B23" s="184" t="s">
        <v>18</v>
      </c>
      <c r="C23" s="190">
        <f>+C21+C22</f>
        <v>5746539</v>
      </c>
      <c r="D23" s="190">
        <v>7500000</v>
      </c>
      <c r="E23" s="190">
        <f t="shared" ref="E23" si="6">+E21+E22</f>
        <v>8287272</v>
      </c>
      <c r="F23" s="185">
        <f t="shared" si="2"/>
        <v>144.2132734155289</v>
      </c>
      <c r="G23" s="186">
        <f t="shared" si="3"/>
        <v>110.49696</v>
      </c>
    </row>
    <row r="24" spans="1:7" s="20" customFormat="1" x14ac:dyDescent="0.25">
      <c r="A24" s="18">
        <v>6341</v>
      </c>
      <c r="B24" s="18" t="s">
        <v>738</v>
      </c>
      <c r="C24" s="193">
        <v>0</v>
      </c>
      <c r="D24" s="193"/>
      <c r="E24" s="193">
        <v>5984</v>
      </c>
      <c r="F24" s="19"/>
      <c r="G24" s="113"/>
    </row>
    <row r="25" spans="1:7" s="20" customFormat="1" x14ac:dyDescent="0.25">
      <c r="A25" s="18">
        <v>6342</v>
      </c>
      <c r="B25" s="18" t="s">
        <v>739</v>
      </c>
      <c r="C25" s="193">
        <v>1258377</v>
      </c>
      <c r="D25" s="193"/>
      <c r="E25" s="193">
        <v>345150</v>
      </c>
      <c r="F25" s="19"/>
      <c r="G25" s="113"/>
    </row>
    <row r="26" spans="1:7" x14ac:dyDescent="0.25">
      <c r="A26" s="184">
        <v>634</v>
      </c>
      <c r="B26" s="184" t="s">
        <v>19</v>
      </c>
      <c r="C26" s="190">
        <f>+C24+C25</f>
        <v>1258377</v>
      </c>
      <c r="D26" s="190">
        <v>300000</v>
      </c>
      <c r="E26" s="190">
        <f t="shared" ref="E26" si="7">+E24+E25</f>
        <v>351134</v>
      </c>
      <c r="F26" s="185">
        <f t="shared" si="2"/>
        <v>27.903720427185174</v>
      </c>
      <c r="G26" s="186">
        <f t="shared" si="3"/>
        <v>117.04466666666666</v>
      </c>
    </row>
    <row r="27" spans="1:7" s="20" customFormat="1" x14ac:dyDescent="0.25">
      <c r="A27" s="18">
        <v>6351</v>
      </c>
      <c r="B27" s="18" t="s">
        <v>740</v>
      </c>
      <c r="C27" s="193">
        <v>1922423</v>
      </c>
      <c r="D27" s="193"/>
      <c r="E27" s="193">
        <v>1916531</v>
      </c>
      <c r="F27" s="19"/>
      <c r="G27" s="113"/>
    </row>
    <row r="28" spans="1:7" x14ac:dyDescent="0.25">
      <c r="A28" s="184">
        <v>635</v>
      </c>
      <c r="B28" s="184" t="s">
        <v>20</v>
      </c>
      <c r="C28" s="190">
        <f>+C27</f>
        <v>1922423</v>
      </c>
      <c r="D28" s="190">
        <v>2000000</v>
      </c>
      <c r="E28" s="190">
        <f t="shared" ref="E28" si="8">+E27</f>
        <v>1916531</v>
      </c>
      <c r="F28" s="185">
        <f t="shared" si="2"/>
        <v>99.693511781746267</v>
      </c>
      <c r="G28" s="186">
        <f t="shared" si="3"/>
        <v>95.826549999999997</v>
      </c>
    </row>
    <row r="29" spans="1:7" s="20" customFormat="1" x14ac:dyDescent="0.25">
      <c r="A29" s="184">
        <v>636</v>
      </c>
      <c r="B29" s="184" t="s">
        <v>640</v>
      </c>
      <c r="C29" s="190">
        <v>0</v>
      </c>
      <c r="D29" s="190">
        <v>11400</v>
      </c>
      <c r="E29" s="190">
        <v>0</v>
      </c>
      <c r="F29" s="185">
        <v>0</v>
      </c>
      <c r="G29" s="186">
        <f t="shared" si="3"/>
        <v>0</v>
      </c>
    </row>
    <row r="30" spans="1:7" s="20" customFormat="1" x14ac:dyDescent="0.25">
      <c r="A30" s="18">
        <v>6381</v>
      </c>
      <c r="B30" s="18" t="s">
        <v>741</v>
      </c>
      <c r="C30" s="193">
        <v>0</v>
      </c>
      <c r="D30" s="193"/>
      <c r="E30" s="193">
        <v>60914</v>
      </c>
      <c r="F30" s="19"/>
      <c r="G30" s="113"/>
    </row>
    <row r="31" spans="1:7" s="20" customFormat="1" x14ac:dyDescent="0.25">
      <c r="A31" s="184">
        <v>638</v>
      </c>
      <c r="B31" s="184" t="s">
        <v>641</v>
      </c>
      <c r="C31" s="190">
        <v>0</v>
      </c>
      <c r="D31" s="190">
        <v>100000</v>
      </c>
      <c r="E31" s="190">
        <v>60914.06</v>
      </c>
      <c r="F31" s="185">
        <v>0</v>
      </c>
      <c r="G31" s="186">
        <f t="shared" si="3"/>
        <v>60.914060000000006</v>
      </c>
    </row>
    <row r="32" spans="1:7" x14ac:dyDescent="0.25">
      <c r="A32" s="10">
        <v>63</v>
      </c>
      <c r="B32" s="10" t="s">
        <v>21</v>
      </c>
      <c r="C32" s="192">
        <f>+C23+C28+C29+C31+C26</f>
        <v>8927339</v>
      </c>
      <c r="D32" s="192">
        <f t="shared" ref="D32:E32" si="9">+D23+D28+D29+D31+D26</f>
        <v>9911400</v>
      </c>
      <c r="E32" s="192">
        <f t="shared" si="9"/>
        <v>10615851.060000001</v>
      </c>
      <c r="F32" s="11">
        <f t="shared" si="2"/>
        <v>118.91394580176691</v>
      </c>
      <c r="G32" s="114">
        <f t="shared" si="3"/>
        <v>107.10748289848053</v>
      </c>
    </row>
    <row r="33" spans="1:8" s="1" customFormat="1" x14ac:dyDescent="0.25">
      <c r="A33" s="5" t="s">
        <v>11</v>
      </c>
      <c r="B33" s="5" t="s">
        <v>47</v>
      </c>
      <c r="C33" s="188" t="s">
        <v>635</v>
      </c>
      <c r="D33" s="188" t="s">
        <v>636</v>
      </c>
      <c r="E33" s="188" t="s">
        <v>637</v>
      </c>
      <c r="F33" s="31" t="s">
        <v>638</v>
      </c>
      <c r="G33" s="31" t="s">
        <v>639</v>
      </c>
      <c r="H33" s="29"/>
    </row>
    <row r="34" spans="1:8" s="20" customFormat="1" x14ac:dyDescent="0.25">
      <c r="A34" s="18">
        <v>6413</v>
      </c>
      <c r="B34" s="18" t="s">
        <v>742</v>
      </c>
      <c r="C34" s="193">
        <v>2721</v>
      </c>
      <c r="D34" s="193"/>
      <c r="E34" s="193">
        <v>292</v>
      </c>
      <c r="F34" s="19"/>
      <c r="G34" s="113"/>
    </row>
    <row r="35" spans="1:8" s="20" customFormat="1" x14ac:dyDescent="0.25">
      <c r="A35" s="18">
        <v>6414</v>
      </c>
      <c r="B35" s="18" t="s">
        <v>743</v>
      </c>
      <c r="C35" s="193">
        <v>80608</v>
      </c>
      <c r="D35" s="193"/>
      <c r="E35" s="193">
        <v>29513</v>
      </c>
      <c r="F35" s="19"/>
      <c r="G35" s="113"/>
    </row>
    <row r="36" spans="1:8" s="20" customFormat="1" x14ac:dyDescent="0.25">
      <c r="A36" s="18">
        <v>6416</v>
      </c>
      <c r="B36" s="18" t="s">
        <v>744</v>
      </c>
      <c r="C36" s="193">
        <v>589</v>
      </c>
      <c r="D36" s="193"/>
      <c r="E36" s="193">
        <v>1469</v>
      </c>
      <c r="F36" s="19"/>
      <c r="G36" s="113"/>
    </row>
    <row r="37" spans="1:8" x14ac:dyDescent="0.25">
      <c r="A37" s="184">
        <v>641</v>
      </c>
      <c r="B37" s="184" t="s">
        <v>22</v>
      </c>
      <c r="C37" s="190">
        <f>SUM(C34:C36)</f>
        <v>83918</v>
      </c>
      <c r="D37" s="190">
        <v>50000</v>
      </c>
      <c r="E37" s="190">
        <f t="shared" ref="E37" si="10">SUM(E34:E36)</f>
        <v>31274</v>
      </c>
      <c r="F37" s="185">
        <f t="shared" si="2"/>
        <v>37.267332395910287</v>
      </c>
      <c r="G37" s="186">
        <f t="shared" si="3"/>
        <v>62.548000000000002</v>
      </c>
    </row>
    <row r="38" spans="1:8" x14ac:dyDescent="0.25">
      <c r="A38" s="18">
        <v>6422</v>
      </c>
      <c r="B38" s="18" t="s">
        <v>745</v>
      </c>
      <c r="C38" s="193">
        <v>492534</v>
      </c>
      <c r="D38" s="193"/>
      <c r="E38" s="193">
        <v>1174435</v>
      </c>
      <c r="F38" s="19"/>
      <c r="G38" s="113"/>
    </row>
    <row r="39" spans="1:8" x14ac:dyDescent="0.25">
      <c r="A39" s="18">
        <v>6423</v>
      </c>
      <c r="B39" s="18" t="s">
        <v>746</v>
      </c>
      <c r="C39" s="193">
        <v>111106</v>
      </c>
      <c r="D39" s="193"/>
      <c r="E39" s="193">
        <v>131297</v>
      </c>
      <c r="F39" s="19"/>
      <c r="G39" s="113"/>
    </row>
    <row r="40" spans="1:8" x14ac:dyDescent="0.25">
      <c r="A40" s="18">
        <v>6429</v>
      </c>
      <c r="B40" s="18" t="s">
        <v>747</v>
      </c>
      <c r="C40" s="193">
        <v>37</v>
      </c>
      <c r="D40" s="193"/>
      <c r="E40" s="193">
        <v>52157</v>
      </c>
      <c r="F40" s="19"/>
      <c r="G40" s="113"/>
    </row>
    <row r="41" spans="1:8" x14ac:dyDescent="0.25">
      <c r="A41" s="184">
        <v>642</v>
      </c>
      <c r="B41" s="184" t="s">
        <v>23</v>
      </c>
      <c r="C41" s="190">
        <f>SUM(C38:C40)</f>
        <v>603677</v>
      </c>
      <c r="D41" s="190">
        <v>1394695</v>
      </c>
      <c r="E41" s="190">
        <f t="shared" ref="E41" si="11">SUM(E38:E40)</f>
        <v>1357889</v>
      </c>
      <c r="F41" s="185">
        <f t="shared" si="2"/>
        <v>224.93634841148494</v>
      </c>
      <c r="G41" s="186">
        <f t="shared" si="3"/>
        <v>97.361000075285276</v>
      </c>
    </row>
    <row r="42" spans="1:8" x14ac:dyDescent="0.25">
      <c r="A42" s="10">
        <v>64</v>
      </c>
      <c r="B42" s="10" t="s">
        <v>24</v>
      </c>
      <c r="C42" s="192">
        <f>+C37+C41</f>
        <v>687595</v>
      </c>
      <c r="D42" s="192">
        <f t="shared" ref="D42:E42" si="12">+D37+D41</f>
        <v>1444695</v>
      </c>
      <c r="E42" s="192">
        <f t="shared" si="12"/>
        <v>1389163</v>
      </c>
      <c r="F42" s="11">
        <f t="shared" si="2"/>
        <v>202.03215555668672</v>
      </c>
      <c r="G42" s="114">
        <f t="shared" si="3"/>
        <v>96.156143684307068</v>
      </c>
    </row>
    <row r="43" spans="1:8" s="23" customFormat="1" x14ac:dyDescent="0.25">
      <c r="A43" s="21">
        <v>6513</v>
      </c>
      <c r="B43" s="21" t="s">
        <v>748</v>
      </c>
      <c r="C43" s="200">
        <v>127221</v>
      </c>
      <c r="D43" s="200"/>
      <c r="E43" s="200">
        <v>79086</v>
      </c>
      <c r="F43" s="22"/>
      <c r="G43" s="201"/>
    </row>
    <row r="44" spans="1:8" s="23" customFormat="1" x14ac:dyDescent="0.25">
      <c r="A44" s="21">
        <v>6514</v>
      </c>
      <c r="B44" s="21" t="s">
        <v>749</v>
      </c>
      <c r="C44" s="200">
        <v>142427</v>
      </c>
      <c r="D44" s="200"/>
      <c r="E44" s="200"/>
      <c r="F44" s="22"/>
      <c r="G44" s="201"/>
    </row>
    <row r="45" spans="1:8" x14ac:dyDescent="0.25">
      <c r="A45" s="184">
        <v>651</v>
      </c>
      <c r="B45" s="184" t="s">
        <v>25</v>
      </c>
      <c r="C45" s="190">
        <f>+C43+C44</f>
        <v>269648</v>
      </c>
      <c r="D45" s="190">
        <v>450000</v>
      </c>
      <c r="E45" s="190">
        <f t="shared" ref="E45" si="13">+E43+E44</f>
        <v>79086</v>
      </c>
      <c r="F45" s="185">
        <f t="shared" si="2"/>
        <v>29.329347890583279</v>
      </c>
      <c r="G45" s="186">
        <f t="shared" si="3"/>
        <v>17.574666666666666</v>
      </c>
    </row>
    <row r="46" spans="1:8" s="20" customFormat="1" x14ac:dyDescent="0.25">
      <c r="A46" s="18">
        <v>6522</v>
      </c>
      <c r="B46" s="18" t="s">
        <v>750</v>
      </c>
      <c r="C46" s="193">
        <v>41056</v>
      </c>
      <c r="D46" s="193"/>
      <c r="E46" s="193">
        <v>51742</v>
      </c>
      <c r="F46" s="19"/>
      <c r="G46" s="113"/>
    </row>
    <row r="47" spans="1:8" s="20" customFormat="1" x14ac:dyDescent="0.25">
      <c r="A47" s="18">
        <v>6524</v>
      </c>
      <c r="B47" s="18" t="s">
        <v>751</v>
      </c>
      <c r="C47" s="193">
        <v>543919</v>
      </c>
      <c r="D47" s="193"/>
      <c r="E47" s="193">
        <v>569063</v>
      </c>
      <c r="F47" s="19"/>
      <c r="G47" s="113"/>
    </row>
    <row r="48" spans="1:8" s="20" customFormat="1" x14ac:dyDescent="0.25">
      <c r="A48" s="18">
        <v>6526</v>
      </c>
      <c r="B48" s="18" t="s">
        <v>752</v>
      </c>
      <c r="C48" s="193">
        <v>882208</v>
      </c>
      <c r="D48" s="193"/>
      <c r="E48" s="193">
        <v>1026712</v>
      </c>
      <c r="F48" s="19"/>
      <c r="G48" s="113"/>
    </row>
    <row r="49" spans="1:8" x14ac:dyDescent="0.25">
      <c r="A49" s="184">
        <v>652</v>
      </c>
      <c r="B49" s="184" t="s">
        <v>26</v>
      </c>
      <c r="C49" s="190">
        <f>+C46+C47+C48</f>
        <v>1467183</v>
      </c>
      <c r="D49" s="190">
        <v>1700000</v>
      </c>
      <c r="E49" s="190">
        <f t="shared" ref="E49" si="14">+E46+E47+E48</f>
        <v>1647517</v>
      </c>
      <c r="F49" s="185">
        <f t="shared" si="2"/>
        <v>112.29117294843248</v>
      </c>
      <c r="G49" s="186">
        <f t="shared" si="3"/>
        <v>96.912764705882353</v>
      </c>
    </row>
    <row r="50" spans="1:8" x14ac:dyDescent="0.25">
      <c r="A50" s="18">
        <v>6531</v>
      </c>
      <c r="B50" s="18" t="s">
        <v>753</v>
      </c>
      <c r="C50" s="193">
        <v>793897</v>
      </c>
      <c r="D50" s="193"/>
      <c r="E50" s="193">
        <v>823575</v>
      </c>
      <c r="F50" s="19"/>
      <c r="G50" s="113"/>
    </row>
    <row r="51" spans="1:8" x14ac:dyDescent="0.25">
      <c r="A51" s="18">
        <v>6532</v>
      </c>
      <c r="B51" s="18" t="s">
        <v>754</v>
      </c>
      <c r="C51" s="193">
        <v>2518501</v>
      </c>
      <c r="D51" s="193"/>
      <c r="E51" s="193">
        <v>2541197</v>
      </c>
      <c r="F51" s="19"/>
      <c r="G51" s="113"/>
    </row>
    <row r="52" spans="1:8" x14ac:dyDescent="0.25">
      <c r="A52" s="184">
        <v>653</v>
      </c>
      <c r="B52" s="184" t="s">
        <v>27</v>
      </c>
      <c r="C52" s="190">
        <f>+C50+C51</f>
        <v>3312398</v>
      </c>
      <c r="D52" s="190">
        <v>4050000</v>
      </c>
      <c r="E52" s="190">
        <v>3364771.4</v>
      </c>
      <c r="F52" s="185">
        <f t="shared" si="2"/>
        <v>101.58113246053162</v>
      </c>
      <c r="G52" s="186">
        <f t="shared" si="3"/>
        <v>83.080775308641975</v>
      </c>
    </row>
    <row r="53" spans="1:8" x14ac:dyDescent="0.25">
      <c r="A53" s="10">
        <v>65</v>
      </c>
      <c r="B53" s="10" t="s">
        <v>28</v>
      </c>
      <c r="C53" s="192">
        <f>+C45+C49+C52</f>
        <v>5049229</v>
      </c>
      <c r="D53" s="192">
        <f t="shared" ref="D53:E53" si="15">+D45+D49+D52</f>
        <v>6200000</v>
      </c>
      <c r="E53" s="192">
        <f t="shared" si="15"/>
        <v>5091374.4000000004</v>
      </c>
      <c r="F53" s="11">
        <f t="shared" si="2"/>
        <v>100.8346898110583</v>
      </c>
      <c r="G53" s="114">
        <f t="shared" si="3"/>
        <v>82.118941935483875</v>
      </c>
    </row>
    <row r="54" spans="1:8" s="20" customFormat="1" x14ac:dyDescent="0.25">
      <c r="A54" s="18">
        <v>6615</v>
      </c>
      <c r="B54" s="18" t="s">
        <v>755</v>
      </c>
      <c r="C54" s="193">
        <v>232517</v>
      </c>
      <c r="D54" s="193"/>
      <c r="E54" s="193">
        <v>310988</v>
      </c>
      <c r="F54" s="19"/>
      <c r="G54" s="113"/>
    </row>
    <row r="55" spans="1:8" x14ac:dyDescent="0.25">
      <c r="A55" s="184">
        <v>661</v>
      </c>
      <c r="B55" s="184" t="s">
        <v>29</v>
      </c>
      <c r="C55" s="190">
        <f>+C54</f>
        <v>232517</v>
      </c>
      <c r="D55" s="190">
        <v>397805</v>
      </c>
      <c r="E55" s="190">
        <f t="shared" ref="E55" si="16">+E54</f>
        <v>310988</v>
      </c>
      <c r="F55" s="185">
        <f t="shared" si="2"/>
        <v>133.74850010966941</v>
      </c>
      <c r="G55" s="186">
        <f t="shared" si="3"/>
        <v>78.175990749236433</v>
      </c>
    </row>
    <row r="56" spans="1:8" s="20" customFormat="1" x14ac:dyDescent="0.25">
      <c r="A56" s="18">
        <v>6631</v>
      </c>
      <c r="B56" s="18" t="s">
        <v>64</v>
      </c>
      <c r="C56" s="193">
        <v>90451</v>
      </c>
      <c r="D56" s="193"/>
      <c r="E56" s="193">
        <v>29250</v>
      </c>
      <c r="F56" s="19"/>
      <c r="G56" s="113"/>
    </row>
    <row r="57" spans="1:8" s="20" customFormat="1" x14ac:dyDescent="0.25">
      <c r="A57" s="18">
        <v>6632</v>
      </c>
      <c r="B57" s="18" t="s">
        <v>65</v>
      </c>
      <c r="C57" s="193">
        <v>12027</v>
      </c>
      <c r="D57" s="193"/>
      <c r="E57" s="193">
        <v>103793</v>
      </c>
      <c r="F57" s="19"/>
      <c r="G57" s="113"/>
    </row>
    <row r="58" spans="1:8" x14ac:dyDescent="0.25">
      <c r="A58" s="184">
        <v>663</v>
      </c>
      <c r="B58" s="184" t="s">
        <v>30</v>
      </c>
      <c r="C58" s="190">
        <f>+C56+C57</f>
        <v>102478</v>
      </c>
      <c r="D58" s="190">
        <v>125000</v>
      </c>
      <c r="E58" s="190">
        <f t="shared" ref="E58" si="17">+E56+E57</f>
        <v>133043</v>
      </c>
      <c r="F58" s="185">
        <f t="shared" si="2"/>
        <v>129.825913854681</v>
      </c>
      <c r="G58" s="186">
        <f t="shared" si="3"/>
        <v>106.4344</v>
      </c>
    </row>
    <row r="59" spans="1:8" x14ac:dyDescent="0.25">
      <c r="A59" s="10">
        <v>66</v>
      </c>
      <c r="B59" s="10" t="s">
        <v>31</v>
      </c>
      <c r="C59" s="192">
        <f>+C55+C58</f>
        <v>334995</v>
      </c>
      <c r="D59" s="192">
        <f t="shared" ref="D59:E59" si="18">+D55+D58</f>
        <v>522805</v>
      </c>
      <c r="E59" s="192">
        <f t="shared" si="18"/>
        <v>444031</v>
      </c>
      <c r="F59" s="11">
        <f t="shared" si="2"/>
        <v>132.54854550067913</v>
      </c>
      <c r="G59" s="114">
        <f t="shared" si="3"/>
        <v>84.93243178623004</v>
      </c>
    </row>
    <row r="60" spans="1:8" x14ac:dyDescent="0.25">
      <c r="A60" s="7">
        <v>681</v>
      </c>
      <c r="B60" s="7" t="s">
        <v>32</v>
      </c>
      <c r="C60" s="191">
        <v>0</v>
      </c>
      <c r="D60" s="191">
        <v>10000</v>
      </c>
      <c r="E60" s="191">
        <v>0</v>
      </c>
      <c r="F60" s="9">
        <v>0</v>
      </c>
      <c r="G60" s="77">
        <f t="shared" si="3"/>
        <v>0</v>
      </c>
    </row>
    <row r="61" spans="1:8" x14ac:dyDescent="0.25">
      <c r="A61" s="184">
        <v>683</v>
      </c>
      <c r="B61" s="184" t="s">
        <v>33</v>
      </c>
      <c r="C61" s="190">
        <v>122600.03</v>
      </c>
      <c r="D61" s="190">
        <v>600000</v>
      </c>
      <c r="E61" s="190">
        <v>851692</v>
      </c>
      <c r="F61" s="185">
        <f t="shared" si="2"/>
        <v>694.69151027124542</v>
      </c>
      <c r="G61" s="186">
        <f t="shared" si="3"/>
        <v>141.94866666666667</v>
      </c>
    </row>
    <row r="62" spans="1:8" x14ac:dyDescent="0.25">
      <c r="A62" s="10">
        <v>68</v>
      </c>
      <c r="B62" s="10" t="s">
        <v>34</v>
      </c>
      <c r="C62" s="192">
        <f>+C60+C61</f>
        <v>122600.03</v>
      </c>
      <c r="D62" s="192">
        <f t="shared" ref="D62:E62" si="19">+D60+D61</f>
        <v>610000</v>
      </c>
      <c r="E62" s="192">
        <f t="shared" si="19"/>
        <v>851692</v>
      </c>
      <c r="F62" s="11">
        <f t="shared" si="2"/>
        <v>694.69151027124542</v>
      </c>
      <c r="G62" s="114">
        <f t="shared" si="3"/>
        <v>139.62163934426229</v>
      </c>
    </row>
    <row r="63" spans="1:8" s="2" customFormat="1" x14ac:dyDescent="0.25">
      <c r="A63" s="12">
        <v>6</v>
      </c>
      <c r="B63" s="12" t="s">
        <v>35</v>
      </c>
      <c r="C63" s="194">
        <f>+C20+C32+C42+C53+C59+C62</f>
        <v>23954984.030000001</v>
      </c>
      <c r="D63" s="194">
        <f>+D20+D32+D42+D53+D59+D62</f>
        <v>26538900</v>
      </c>
      <c r="E63" s="194">
        <f>+E20+E32+E42+E53+E59+E62</f>
        <v>25818204.460000001</v>
      </c>
      <c r="F63" s="115">
        <f t="shared" si="2"/>
        <v>107.77800739781999</v>
      </c>
      <c r="G63" s="115">
        <f t="shared" si="3"/>
        <v>97.284380513133556</v>
      </c>
    </row>
    <row r="64" spans="1:8" s="1" customFormat="1" x14ac:dyDescent="0.25">
      <c r="A64" s="5" t="s">
        <v>11</v>
      </c>
      <c r="B64" s="5" t="s">
        <v>47</v>
      </c>
      <c r="C64" s="188" t="s">
        <v>635</v>
      </c>
      <c r="D64" s="188" t="s">
        <v>636</v>
      </c>
      <c r="E64" s="188" t="s">
        <v>637</v>
      </c>
      <c r="F64" s="31" t="s">
        <v>638</v>
      </c>
      <c r="G64" s="31" t="s">
        <v>639</v>
      </c>
      <c r="H64" s="29"/>
    </row>
    <row r="65" spans="1:7" s="1" customFormat="1" x14ac:dyDescent="0.25">
      <c r="A65" s="5">
        <v>1</v>
      </c>
      <c r="B65" s="5">
        <v>3</v>
      </c>
      <c r="C65" s="110">
        <v>4</v>
      </c>
      <c r="D65" s="110">
        <v>5</v>
      </c>
      <c r="E65" s="110">
        <v>6</v>
      </c>
      <c r="F65" s="5">
        <v>7</v>
      </c>
      <c r="G65" s="5">
        <v>8</v>
      </c>
    </row>
    <row r="66" spans="1:7" s="203" customFormat="1" x14ac:dyDescent="0.25">
      <c r="A66" s="202">
        <v>7111</v>
      </c>
      <c r="B66" s="181" t="s">
        <v>756</v>
      </c>
      <c r="C66" s="189">
        <v>96053</v>
      </c>
      <c r="D66" s="189"/>
      <c r="E66" s="189">
        <v>58455</v>
      </c>
      <c r="F66" s="202"/>
      <c r="G66" s="202"/>
    </row>
    <row r="67" spans="1:7" x14ac:dyDescent="0.25">
      <c r="A67" s="184">
        <v>711</v>
      </c>
      <c r="B67" s="184" t="s">
        <v>36</v>
      </c>
      <c r="C67" s="190">
        <f>+C66</f>
        <v>96053</v>
      </c>
      <c r="D67" s="190">
        <v>500000</v>
      </c>
      <c r="E67" s="190">
        <f t="shared" ref="E67:E68" si="20">+E66</f>
        <v>58455</v>
      </c>
      <c r="F67" s="186">
        <f t="shared" si="2"/>
        <v>60.857026849760032</v>
      </c>
      <c r="G67" s="186">
        <f t="shared" si="3"/>
        <v>11.691000000000001</v>
      </c>
    </row>
    <row r="68" spans="1:7" x14ac:dyDescent="0.25">
      <c r="A68" s="10">
        <v>71</v>
      </c>
      <c r="B68" s="10" t="s">
        <v>37</v>
      </c>
      <c r="C68" s="192">
        <f>+C67</f>
        <v>96053</v>
      </c>
      <c r="D68" s="192">
        <f t="shared" ref="D68" si="21">+D67</f>
        <v>500000</v>
      </c>
      <c r="E68" s="192">
        <f t="shared" si="20"/>
        <v>58455</v>
      </c>
      <c r="F68" s="114">
        <f t="shared" si="2"/>
        <v>60.857026849760032</v>
      </c>
      <c r="G68" s="114">
        <f t="shared" si="3"/>
        <v>11.691000000000001</v>
      </c>
    </row>
    <row r="69" spans="1:7" s="20" customFormat="1" x14ac:dyDescent="0.25">
      <c r="A69" s="18">
        <v>7211</v>
      </c>
      <c r="B69" s="18" t="s">
        <v>757</v>
      </c>
      <c r="C69" s="193">
        <v>288998</v>
      </c>
      <c r="D69" s="193"/>
      <c r="E69" s="193">
        <v>195854</v>
      </c>
      <c r="F69" s="113"/>
      <c r="G69" s="113"/>
    </row>
    <row r="70" spans="1:7" x14ac:dyDescent="0.25">
      <c r="A70" s="184">
        <v>721</v>
      </c>
      <c r="B70" s="184" t="s">
        <v>38</v>
      </c>
      <c r="C70" s="190">
        <f>+C69</f>
        <v>288998</v>
      </c>
      <c r="D70" s="190">
        <v>400000</v>
      </c>
      <c r="E70" s="190">
        <f t="shared" ref="E70" si="22">+E69</f>
        <v>195854</v>
      </c>
      <c r="F70" s="186">
        <f t="shared" si="2"/>
        <v>67.77001916968284</v>
      </c>
      <c r="G70" s="186">
        <f t="shared" si="3"/>
        <v>48.963499999999996</v>
      </c>
    </row>
    <row r="71" spans="1:7" x14ac:dyDescent="0.25">
      <c r="A71" s="7">
        <v>7241</v>
      </c>
      <c r="B71" s="7" t="s">
        <v>758</v>
      </c>
      <c r="C71" s="191">
        <v>13030</v>
      </c>
      <c r="D71" s="191"/>
      <c r="E71" s="191">
        <v>1305</v>
      </c>
      <c r="F71" s="77"/>
      <c r="G71" s="77"/>
    </row>
    <row r="72" spans="1:7" x14ac:dyDescent="0.25">
      <c r="A72" s="184">
        <v>724</v>
      </c>
      <c r="B72" s="184" t="s">
        <v>593</v>
      </c>
      <c r="C72" s="190">
        <f>+C71</f>
        <v>13030</v>
      </c>
      <c r="D72" s="190">
        <v>1300</v>
      </c>
      <c r="E72" s="190">
        <f t="shared" ref="E72" si="23">+E71</f>
        <v>1305</v>
      </c>
      <c r="F72" s="186">
        <f t="shared" si="2"/>
        <v>10.015349194167305</v>
      </c>
      <c r="G72" s="186">
        <f t="shared" si="3"/>
        <v>100.38461538461539</v>
      </c>
    </row>
    <row r="73" spans="1:7" x14ac:dyDescent="0.25">
      <c r="A73" s="10">
        <v>72</v>
      </c>
      <c r="B73" s="10" t="s">
        <v>39</v>
      </c>
      <c r="C73" s="192">
        <f>+C70+C72</f>
        <v>302028</v>
      </c>
      <c r="D73" s="192">
        <f>+D70+D72</f>
        <v>401300</v>
      </c>
      <c r="E73" s="192">
        <f>+E70+E72</f>
        <v>197159</v>
      </c>
      <c r="F73" s="114">
        <f t="shared" si="2"/>
        <v>65.278384785516579</v>
      </c>
      <c r="G73" s="114">
        <f t="shared" si="3"/>
        <v>49.130077248940943</v>
      </c>
    </row>
    <row r="74" spans="1:7" s="2" customFormat="1" x14ac:dyDescent="0.25">
      <c r="A74" s="12">
        <v>7</v>
      </c>
      <c r="B74" s="12" t="s">
        <v>44</v>
      </c>
      <c r="C74" s="194">
        <f>+C68+C73</f>
        <v>398081</v>
      </c>
      <c r="D74" s="194">
        <f>+D68+D73</f>
        <v>901300</v>
      </c>
      <c r="E74" s="194">
        <f>+E68+E73</f>
        <v>255614</v>
      </c>
      <c r="F74" s="115">
        <f t="shared" si="2"/>
        <v>64.211554934799693</v>
      </c>
      <c r="G74" s="115">
        <f t="shared" si="3"/>
        <v>28.360590258515479</v>
      </c>
    </row>
    <row r="75" spans="1:7" s="91" customFormat="1" x14ac:dyDescent="0.25">
      <c r="A75" s="21">
        <v>8163</v>
      </c>
      <c r="B75" s="21" t="s">
        <v>759</v>
      </c>
      <c r="C75" s="200">
        <v>0</v>
      </c>
      <c r="D75" s="200"/>
      <c r="E75" s="200">
        <v>208491</v>
      </c>
      <c r="F75" s="201"/>
      <c r="G75" s="201"/>
    </row>
    <row r="76" spans="1:7" x14ac:dyDescent="0.25">
      <c r="A76" s="7">
        <v>816</v>
      </c>
      <c r="B76" s="7" t="s">
        <v>40</v>
      </c>
      <c r="C76" s="191">
        <v>0</v>
      </c>
      <c r="D76" s="191">
        <v>210000</v>
      </c>
      <c r="E76" s="191">
        <f>+E75</f>
        <v>208491</v>
      </c>
      <c r="F76" s="77"/>
      <c r="G76" s="77">
        <f t="shared" si="3"/>
        <v>99.281428571428577</v>
      </c>
    </row>
    <row r="77" spans="1:7" x14ac:dyDescent="0.25">
      <c r="A77" s="10">
        <v>81</v>
      </c>
      <c r="B77" s="10" t="s">
        <v>41</v>
      </c>
      <c r="C77" s="192">
        <f>+C76</f>
        <v>0</v>
      </c>
      <c r="D77" s="192">
        <f t="shared" ref="D77:E78" si="24">+D76</f>
        <v>210000</v>
      </c>
      <c r="E77" s="192">
        <f t="shared" si="24"/>
        <v>208491</v>
      </c>
      <c r="F77" s="114"/>
      <c r="G77" s="114">
        <f t="shared" si="3"/>
        <v>99.281428571428577</v>
      </c>
    </row>
    <row r="78" spans="1:7" s="2" customFormat="1" x14ac:dyDescent="0.25">
      <c r="A78" s="12">
        <v>8</v>
      </c>
      <c r="B78" s="12" t="s">
        <v>42</v>
      </c>
      <c r="C78" s="194">
        <f>+C77</f>
        <v>0</v>
      </c>
      <c r="D78" s="194">
        <f t="shared" si="24"/>
        <v>210000</v>
      </c>
      <c r="E78" s="194">
        <f t="shared" si="24"/>
        <v>208491</v>
      </c>
      <c r="F78" s="116">
        <v>0</v>
      </c>
      <c r="G78" s="116">
        <f t="shared" si="3"/>
        <v>99.281428571428577</v>
      </c>
    </row>
    <row r="79" spans="1:7" x14ac:dyDescent="0.25">
      <c r="A79" s="7"/>
      <c r="B79" s="7"/>
      <c r="C79" s="191"/>
      <c r="D79" s="191"/>
      <c r="E79" s="191"/>
      <c r="F79" s="77"/>
      <c r="G79" s="77"/>
    </row>
    <row r="80" spans="1:7" s="16" customFormat="1" ht="16.5" thickBot="1" x14ac:dyDescent="0.3">
      <c r="A80" s="15"/>
      <c r="B80" s="14" t="s">
        <v>43</v>
      </c>
      <c r="C80" s="195">
        <f>+C63+C74+C78</f>
        <v>24353065.030000001</v>
      </c>
      <c r="D80" s="195">
        <f t="shared" ref="D80:E80" si="25">+D63+D74+D78</f>
        <v>27650200</v>
      </c>
      <c r="E80" s="195">
        <f t="shared" si="25"/>
        <v>26282309.460000001</v>
      </c>
      <c r="F80" s="117">
        <f t="shared" si="2"/>
        <v>107.92197790144036</v>
      </c>
      <c r="G80" s="117">
        <f t="shared" si="3"/>
        <v>95.052872890612008</v>
      </c>
    </row>
    <row r="81" ht="15.75" thickTop="1" x14ac:dyDescent="0.25"/>
  </sheetData>
  <pageMargins left="0.7" right="0.7" top="0.75" bottom="0.75" header="0.3" footer="0.3"/>
  <pageSetup paperSize="9" orientation="landscape" r:id="rId1"/>
  <rowBreaks count="2" manualBreakCount="2">
    <brk id="32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3"/>
  <sheetViews>
    <sheetView workbookViewId="0"/>
  </sheetViews>
  <sheetFormatPr defaultRowHeight="15" x14ac:dyDescent="0.25"/>
  <cols>
    <col min="1" max="1" width="12.28515625" customWidth="1"/>
    <col min="2" max="2" width="41.42578125" customWidth="1"/>
    <col min="3" max="3" width="16.140625" customWidth="1"/>
    <col min="4" max="5" width="16.5703125" customWidth="1"/>
    <col min="6" max="6" width="11" customWidth="1"/>
    <col min="7" max="7" width="12" customWidth="1"/>
  </cols>
  <sheetData>
    <row r="1" spans="1:7" x14ac:dyDescent="0.25">
      <c r="A1" t="s">
        <v>8</v>
      </c>
    </row>
    <row r="2" spans="1:7" x14ac:dyDescent="0.25">
      <c r="A2" t="s">
        <v>9</v>
      </c>
    </row>
    <row r="3" spans="1:7" x14ac:dyDescent="0.25">
      <c r="A3" t="s">
        <v>10</v>
      </c>
    </row>
    <row r="4" spans="1:7" ht="15.75" x14ac:dyDescent="0.25">
      <c r="B4" s="17" t="s">
        <v>46</v>
      </c>
    </row>
    <row r="8" spans="1:7" x14ac:dyDescent="0.25">
      <c r="A8" s="5" t="s">
        <v>11</v>
      </c>
      <c r="B8" s="5" t="s">
        <v>47</v>
      </c>
      <c r="C8" s="6" t="s">
        <v>635</v>
      </c>
      <c r="D8" s="6" t="s">
        <v>636</v>
      </c>
      <c r="E8" s="6" t="s">
        <v>637</v>
      </c>
      <c r="F8" s="6" t="s">
        <v>642</v>
      </c>
      <c r="G8" s="6" t="s">
        <v>643</v>
      </c>
    </row>
    <row r="9" spans="1:7" x14ac:dyDescent="0.25">
      <c r="A9" s="5">
        <v>1</v>
      </c>
      <c r="B9" s="5">
        <v>2</v>
      </c>
      <c r="C9" s="110">
        <v>3</v>
      </c>
      <c r="D9" s="110">
        <v>4</v>
      </c>
      <c r="E9" s="110">
        <v>5</v>
      </c>
      <c r="F9" s="110">
        <v>6</v>
      </c>
      <c r="G9" s="110">
        <v>7</v>
      </c>
    </row>
    <row r="10" spans="1:7" s="91" customFormat="1" x14ac:dyDescent="0.25">
      <c r="A10" s="202">
        <v>3111</v>
      </c>
      <c r="B10" s="181" t="s">
        <v>760</v>
      </c>
      <c r="C10" s="167">
        <v>5329062.74</v>
      </c>
      <c r="D10" s="167"/>
      <c r="E10" s="167">
        <v>5660650</v>
      </c>
      <c r="F10" s="204"/>
      <c r="G10" s="204"/>
    </row>
    <row r="11" spans="1:7" x14ac:dyDescent="0.25">
      <c r="A11" s="184">
        <v>311</v>
      </c>
      <c r="B11" s="184" t="s">
        <v>48</v>
      </c>
      <c r="C11" s="185">
        <f>+C10</f>
        <v>5329062.74</v>
      </c>
      <c r="D11" s="185">
        <v>5903020</v>
      </c>
      <c r="E11" s="185">
        <f>+E10</f>
        <v>5660650</v>
      </c>
      <c r="F11" s="185">
        <f>E11/D11*100</f>
        <v>95.894135544179079</v>
      </c>
      <c r="G11" s="185">
        <f>E11/C11*100</f>
        <v>106.2222435009275</v>
      </c>
    </row>
    <row r="12" spans="1:7" x14ac:dyDescent="0.25">
      <c r="A12" s="184">
        <v>312</v>
      </c>
      <c r="B12" s="184" t="s">
        <v>49</v>
      </c>
      <c r="C12" s="185">
        <v>189234.43</v>
      </c>
      <c r="D12" s="185">
        <v>373230</v>
      </c>
      <c r="E12" s="185">
        <v>230928</v>
      </c>
      <c r="F12" s="185">
        <f t="shared" ref="F12:F112" si="0">E12/D12*100</f>
        <v>61.872839803874292</v>
      </c>
      <c r="G12" s="185">
        <f t="shared" ref="G12:G112" si="1">E12/C12*100</f>
        <v>122.03276116296595</v>
      </c>
    </row>
    <row r="13" spans="1:7" x14ac:dyDescent="0.25">
      <c r="A13" s="7">
        <v>3131</v>
      </c>
      <c r="B13" s="7" t="s">
        <v>761</v>
      </c>
      <c r="C13" s="9">
        <v>130525</v>
      </c>
      <c r="D13" s="9"/>
      <c r="E13" s="9">
        <v>129575</v>
      </c>
      <c r="F13" s="9"/>
      <c r="G13" s="9"/>
    </row>
    <row r="14" spans="1:7" x14ac:dyDescent="0.25">
      <c r="A14" s="7">
        <v>3132</v>
      </c>
      <c r="B14" s="7" t="s">
        <v>762</v>
      </c>
      <c r="C14" s="9">
        <v>814522</v>
      </c>
      <c r="D14" s="9"/>
      <c r="E14" s="9">
        <v>851926</v>
      </c>
      <c r="F14" s="9"/>
      <c r="G14" s="9"/>
    </row>
    <row r="15" spans="1:7" x14ac:dyDescent="0.25">
      <c r="A15" s="7">
        <v>3133</v>
      </c>
      <c r="B15" s="7" t="s">
        <v>763</v>
      </c>
      <c r="C15" s="9">
        <v>84719</v>
      </c>
      <c r="D15" s="9"/>
      <c r="E15" s="9">
        <v>93437</v>
      </c>
      <c r="F15" s="9"/>
      <c r="G15" s="9"/>
    </row>
    <row r="16" spans="1:7" x14ac:dyDescent="0.25">
      <c r="A16" s="184">
        <v>313</v>
      </c>
      <c r="B16" s="184" t="s">
        <v>50</v>
      </c>
      <c r="C16" s="185">
        <f>+C13+C14+C15</f>
        <v>1029766</v>
      </c>
      <c r="D16" s="185">
        <v>1116870</v>
      </c>
      <c r="E16" s="185">
        <f>+E13+E14+E15</f>
        <v>1074938</v>
      </c>
      <c r="F16" s="185">
        <f t="shared" si="0"/>
        <v>96.245579163197149</v>
      </c>
      <c r="G16" s="185">
        <f t="shared" si="1"/>
        <v>104.38662764161954</v>
      </c>
    </row>
    <row r="17" spans="1:7" x14ac:dyDescent="0.25">
      <c r="A17" s="10">
        <v>31</v>
      </c>
      <c r="B17" s="10" t="s">
        <v>51</v>
      </c>
      <c r="C17" s="11">
        <f>+C11+C12+C16</f>
        <v>6548063.1699999999</v>
      </c>
      <c r="D17" s="11">
        <f t="shared" ref="D17:E17" si="2">+D11+D12+D16</f>
        <v>7393120</v>
      </c>
      <c r="E17" s="11">
        <f t="shared" si="2"/>
        <v>6966516</v>
      </c>
      <c r="F17" s="11">
        <f t="shared" si="0"/>
        <v>94.229716276754601</v>
      </c>
      <c r="G17" s="11">
        <f t="shared" si="1"/>
        <v>106.39048248522013</v>
      </c>
    </row>
    <row r="18" spans="1:7" s="20" customFormat="1" x14ac:dyDescent="0.25">
      <c r="A18" s="18">
        <v>3211</v>
      </c>
      <c r="B18" s="18" t="s">
        <v>764</v>
      </c>
      <c r="C18" s="19">
        <v>35219</v>
      </c>
      <c r="D18" s="19"/>
      <c r="E18" s="19">
        <v>38948</v>
      </c>
      <c r="F18" s="19"/>
      <c r="G18" s="19"/>
    </row>
    <row r="19" spans="1:7" s="20" customFormat="1" x14ac:dyDescent="0.25">
      <c r="A19" s="18">
        <v>3212</v>
      </c>
      <c r="B19" s="18" t="s">
        <v>765</v>
      </c>
      <c r="C19" s="19">
        <v>178887</v>
      </c>
      <c r="D19" s="19"/>
      <c r="E19" s="19">
        <v>184309</v>
      </c>
      <c r="F19" s="19"/>
      <c r="G19" s="19"/>
    </row>
    <row r="20" spans="1:7" s="20" customFormat="1" x14ac:dyDescent="0.25">
      <c r="A20" s="18">
        <v>3213</v>
      </c>
      <c r="B20" s="18" t="s">
        <v>766</v>
      </c>
      <c r="C20" s="19">
        <v>11780</v>
      </c>
      <c r="D20" s="19"/>
      <c r="E20" s="19">
        <v>17130</v>
      </c>
      <c r="F20" s="19"/>
      <c r="G20" s="19"/>
    </row>
    <row r="21" spans="1:7" s="20" customFormat="1" x14ac:dyDescent="0.25">
      <c r="A21" s="18">
        <v>3214</v>
      </c>
      <c r="B21" s="18" t="s">
        <v>767</v>
      </c>
      <c r="C21" s="19">
        <v>1248</v>
      </c>
      <c r="D21" s="19"/>
      <c r="E21" s="19">
        <v>1426</v>
      </c>
      <c r="F21" s="19"/>
      <c r="G21" s="19"/>
    </row>
    <row r="22" spans="1:7" x14ac:dyDescent="0.25">
      <c r="A22" s="184">
        <v>321</v>
      </c>
      <c r="B22" s="184" t="s">
        <v>52</v>
      </c>
      <c r="C22" s="185">
        <f>SUM(C18:C21)</f>
        <v>227134</v>
      </c>
      <c r="D22" s="185">
        <v>265725</v>
      </c>
      <c r="E22" s="185">
        <f>SUM(E18:E21)</f>
        <v>241813</v>
      </c>
      <c r="F22" s="185">
        <f t="shared" si="0"/>
        <v>91.001223068962275</v>
      </c>
      <c r="G22" s="185">
        <f t="shared" si="1"/>
        <v>106.4627048350313</v>
      </c>
    </row>
    <row r="23" spans="1:7" x14ac:dyDescent="0.25">
      <c r="A23" s="7">
        <v>3221</v>
      </c>
      <c r="B23" s="7" t="s">
        <v>768</v>
      </c>
      <c r="C23" s="9">
        <v>116523</v>
      </c>
      <c r="D23" s="9"/>
      <c r="E23" s="9">
        <v>147668</v>
      </c>
      <c r="F23" s="9"/>
      <c r="G23" s="9"/>
    </row>
    <row r="24" spans="1:7" x14ac:dyDescent="0.25">
      <c r="A24" s="7">
        <v>3222</v>
      </c>
      <c r="B24" s="7" t="s">
        <v>769</v>
      </c>
      <c r="C24" s="9">
        <v>201257</v>
      </c>
      <c r="D24" s="9"/>
      <c r="E24" s="9">
        <v>188300</v>
      </c>
      <c r="F24" s="9"/>
      <c r="G24" s="9"/>
    </row>
    <row r="25" spans="1:7" x14ac:dyDescent="0.25">
      <c r="A25" s="7">
        <v>3223</v>
      </c>
      <c r="B25" s="7" t="s">
        <v>770</v>
      </c>
      <c r="C25" s="9">
        <v>810689</v>
      </c>
      <c r="D25" s="9"/>
      <c r="E25" s="9">
        <v>723886</v>
      </c>
      <c r="F25" s="9"/>
      <c r="G25" s="9"/>
    </row>
    <row r="26" spans="1:7" x14ac:dyDescent="0.25">
      <c r="A26" s="7">
        <v>3224</v>
      </c>
      <c r="B26" s="7" t="s">
        <v>771</v>
      </c>
      <c r="C26" s="9">
        <v>107549</v>
      </c>
      <c r="D26" s="9"/>
      <c r="E26" s="9">
        <v>68224</v>
      </c>
      <c r="F26" s="9"/>
      <c r="G26" s="9"/>
    </row>
    <row r="27" spans="1:7" x14ac:dyDescent="0.25">
      <c r="A27" s="7">
        <v>3225</v>
      </c>
      <c r="B27" s="7" t="s">
        <v>772</v>
      </c>
      <c r="C27" s="9">
        <v>52537</v>
      </c>
      <c r="D27" s="9"/>
      <c r="E27" s="9">
        <v>48086</v>
      </c>
      <c r="F27" s="9"/>
      <c r="G27" s="9"/>
    </row>
    <row r="28" spans="1:7" x14ac:dyDescent="0.25">
      <c r="A28" s="7">
        <v>3227</v>
      </c>
      <c r="B28" s="7" t="s">
        <v>773</v>
      </c>
      <c r="C28" s="9">
        <v>56621</v>
      </c>
      <c r="D28" s="9"/>
      <c r="E28" s="9">
        <v>26487</v>
      </c>
      <c r="F28" s="9"/>
      <c r="G28" s="9"/>
    </row>
    <row r="29" spans="1:7" x14ac:dyDescent="0.25">
      <c r="A29" s="7">
        <v>322</v>
      </c>
      <c r="B29" s="184" t="s">
        <v>53</v>
      </c>
      <c r="C29" s="185">
        <f>SUM(C23:C28)</f>
        <v>1345176</v>
      </c>
      <c r="D29" s="185">
        <v>1287380</v>
      </c>
      <c r="E29" s="185">
        <f>SUM(E23:E28)</f>
        <v>1202651</v>
      </c>
      <c r="F29" s="185">
        <f t="shared" si="0"/>
        <v>93.418493374139729</v>
      </c>
      <c r="G29" s="185">
        <f t="shared" si="1"/>
        <v>89.404732168876038</v>
      </c>
    </row>
    <row r="30" spans="1:7" x14ac:dyDescent="0.25">
      <c r="A30" s="7">
        <v>3231</v>
      </c>
      <c r="B30" s="7" t="s">
        <v>774</v>
      </c>
      <c r="C30" s="9">
        <v>163460</v>
      </c>
      <c r="D30" s="9"/>
      <c r="E30" s="9">
        <v>168767</v>
      </c>
      <c r="F30" s="9"/>
      <c r="G30" s="9"/>
    </row>
    <row r="31" spans="1:7" x14ac:dyDescent="0.25">
      <c r="A31" s="7">
        <v>3232</v>
      </c>
      <c r="B31" s="7" t="s">
        <v>775</v>
      </c>
      <c r="C31" s="9">
        <v>6623586</v>
      </c>
      <c r="D31" s="9"/>
      <c r="E31" s="9">
        <v>5360094</v>
      </c>
      <c r="F31" s="9"/>
      <c r="G31" s="9"/>
    </row>
    <row r="32" spans="1:7" x14ac:dyDescent="0.25">
      <c r="A32" s="7">
        <v>3233</v>
      </c>
      <c r="B32" s="7" t="s">
        <v>776</v>
      </c>
      <c r="C32" s="9">
        <v>472595</v>
      </c>
      <c r="D32" s="9"/>
      <c r="E32" s="9">
        <v>474038</v>
      </c>
      <c r="F32" s="9"/>
      <c r="G32" s="9"/>
    </row>
    <row r="33" spans="1:7" x14ac:dyDescent="0.25">
      <c r="A33" s="7">
        <v>3234</v>
      </c>
      <c r="B33" s="7" t="s">
        <v>777</v>
      </c>
      <c r="C33" s="9">
        <v>324237</v>
      </c>
      <c r="D33" s="9"/>
      <c r="E33" s="9">
        <v>289720</v>
      </c>
      <c r="F33" s="9"/>
      <c r="G33" s="9"/>
    </row>
    <row r="34" spans="1:7" x14ac:dyDescent="0.25">
      <c r="A34" s="5" t="s">
        <v>11</v>
      </c>
      <c r="B34" s="5" t="s">
        <v>47</v>
      </c>
      <c r="C34" s="6" t="s">
        <v>635</v>
      </c>
      <c r="D34" s="6" t="s">
        <v>636</v>
      </c>
      <c r="E34" s="6" t="s">
        <v>637</v>
      </c>
      <c r="F34" s="6" t="s">
        <v>642</v>
      </c>
      <c r="G34" s="6" t="s">
        <v>643</v>
      </c>
    </row>
    <row r="35" spans="1:7" x14ac:dyDescent="0.25">
      <c r="A35" s="7">
        <v>3235</v>
      </c>
      <c r="B35" s="7" t="s">
        <v>778</v>
      </c>
      <c r="C35" s="9">
        <v>9616</v>
      </c>
      <c r="D35" s="9"/>
      <c r="E35" s="9">
        <v>24411</v>
      </c>
      <c r="F35" s="9"/>
      <c r="G35" s="9"/>
    </row>
    <row r="36" spans="1:7" x14ac:dyDescent="0.25">
      <c r="A36" s="7">
        <v>3236</v>
      </c>
      <c r="B36" s="7" t="s">
        <v>779</v>
      </c>
      <c r="C36" s="9">
        <v>56535</v>
      </c>
      <c r="D36" s="9"/>
      <c r="E36" s="9">
        <v>52799</v>
      </c>
      <c r="F36" s="9"/>
      <c r="G36" s="9"/>
    </row>
    <row r="37" spans="1:7" x14ac:dyDescent="0.25">
      <c r="A37" s="7">
        <v>3237</v>
      </c>
      <c r="B37" s="7" t="s">
        <v>780</v>
      </c>
      <c r="C37" s="9">
        <v>878352</v>
      </c>
      <c r="D37" s="9"/>
      <c r="E37" s="9">
        <v>916834</v>
      </c>
      <c r="F37" s="9"/>
      <c r="G37" s="9"/>
    </row>
    <row r="38" spans="1:7" x14ac:dyDescent="0.25">
      <c r="A38" s="7">
        <v>3238</v>
      </c>
      <c r="B38" s="7" t="s">
        <v>781</v>
      </c>
      <c r="C38" s="9">
        <v>51588</v>
      </c>
      <c r="D38" s="9"/>
      <c r="E38" s="9">
        <v>39476</v>
      </c>
      <c r="F38" s="9"/>
      <c r="G38" s="9"/>
    </row>
    <row r="39" spans="1:7" x14ac:dyDescent="0.25">
      <c r="A39" s="7">
        <v>3239</v>
      </c>
      <c r="B39" s="7" t="s">
        <v>782</v>
      </c>
      <c r="C39" s="9">
        <v>293908</v>
      </c>
      <c r="D39" s="9"/>
      <c r="E39" s="9">
        <v>198263</v>
      </c>
      <c r="F39" s="9"/>
      <c r="G39" s="9"/>
    </row>
    <row r="40" spans="1:7" x14ac:dyDescent="0.25">
      <c r="A40" s="184">
        <v>323</v>
      </c>
      <c r="B40" s="184" t="s">
        <v>54</v>
      </c>
      <c r="C40" s="185">
        <f>SUM(C30:C39)</f>
        <v>8873877</v>
      </c>
      <c r="D40" s="185">
        <v>7930190</v>
      </c>
      <c r="E40" s="185">
        <f>SUM(E30:E39)</f>
        <v>7524402</v>
      </c>
      <c r="F40" s="185">
        <f t="shared" ref="F40" si="3">E40/D40*100</f>
        <v>94.882997759196186</v>
      </c>
      <c r="G40" s="185">
        <f t="shared" ref="G40" si="4">E40/C40*100</f>
        <v>84.792723631395845</v>
      </c>
    </row>
    <row r="41" spans="1:7" x14ac:dyDescent="0.25">
      <c r="A41" s="184">
        <v>324</v>
      </c>
      <c r="B41" s="184" t="s">
        <v>55</v>
      </c>
      <c r="C41" s="185">
        <v>22180.880000000001</v>
      </c>
      <c r="D41" s="185">
        <v>37650</v>
      </c>
      <c r="E41" s="185">
        <v>39250</v>
      </c>
      <c r="F41" s="185">
        <f t="shared" si="0"/>
        <v>104.24966799468791</v>
      </c>
      <c r="G41" s="185">
        <f t="shared" si="1"/>
        <v>176.95420560410585</v>
      </c>
    </row>
    <row r="42" spans="1:7" x14ac:dyDescent="0.25">
      <c r="A42" s="7">
        <v>3291</v>
      </c>
      <c r="B42" s="7" t="s">
        <v>783</v>
      </c>
      <c r="C42" s="9">
        <v>143140</v>
      </c>
      <c r="D42" s="9"/>
      <c r="E42" s="9">
        <v>140353</v>
      </c>
      <c r="F42" s="9"/>
      <c r="G42" s="9"/>
    </row>
    <row r="43" spans="1:7" x14ac:dyDescent="0.25">
      <c r="A43" s="7">
        <v>3292</v>
      </c>
      <c r="B43" s="7" t="s">
        <v>784</v>
      </c>
      <c r="C43" s="9">
        <v>119155</v>
      </c>
      <c r="D43" s="9"/>
      <c r="E43" s="9">
        <v>122075</v>
      </c>
      <c r="F43" s="9"/>
      <c r="G43" s="9"/>
    </row>
    <row r="44" spans="1:7" x14ac:dyDescent="0.25">
      <c r="A44" s="7">
        <v>3293</v>
      </c>
      <c r="B44" s="7" t="s">
        <v>785</v>
      </c>
      <c r="C44" s="9">
        <v>205423</v>
      </c>
      <c r="D44" s="9"/>
      <c r="E44" s="9">
        <v>346354</v>
      </c>
      <c r="F44" s="9"/>
      <c r="G44" s="9"/>
    </row>
    <row r="45" spans="1:7" x14ac:dyDescent="0.25">
      <c r="A45" s="7">
        <v>3294</v>
      </c>
      <c r="B45" s="7" t="s">
        <v>786</v>
      </c>
      <c r="C45" s="9">
        <v>23316</v>
      </c>
      <c r="D45" s="9"/>
      <c r="E45" s="9">
        <v>32924</v>
      </c>
      <c r="F45" s="9"/>
      <c r="G45" s="9"/>
    </row>
    <row r="46" spans="1:7" x14ac:dyDescent="0.25">
      <c r="A46" s="7">
        <v>3295</v>
      </c>
      <c r="B46" s="7" t="s">
        <v>787</v>
      </c>
      <c r="C46" s="9">
        <v>42160</v>
      </c>
      <c r="D46" s="9"/>
      <c r="E46" s="9">
        <v>54399</v>
      </c>
      <c r="F46" s="9"/>
      <c r="G46" s="9"/>
    </row>
    <row r="47" spans="1:7" x14ac:dyDescent="0.25">
      <c r="A47" s="7">
        <v>3296</v>
      </c>
      <c r="B47" s="7" t="s">
        <v>56</v>
      </c>
      <c r="C47" s="9">
        <v>867875</v>
      </c>
      <c r="D47" s="9"/>
      <c r="E47" s="9">
        <v>787149</v>
      </c>
      <c r="F47" s="9"/>
      <c r="G47" s="9"/>
    </row>
    <row r="48" spans="1:7" x14ac:dyDescent="0.25">
      <c r="A48" s="184">
        <v>329</v>
      </c>
      <c r="B48" s="184" t="s">
        <v>56</v>
      </c>
      <c r="C48" s="185">
        <v>1401069.28</v>
      </c>
      <c r="D48" s="185">
        <v>1644060</v>
      </c>
      <c r="E48" s="185">
        <v>1483254</v>
      </c>
      <c r="F48" s="185">
        <f t="shared" si="0"/>
        <v>90.218970110579903</v>
      </c>
      <c r="G48" s="185">
        <f t="shared" si="1"/>
        <v>105.8658569689002</v>
      </c>
    </row>
    <row r="49" spans="1:7" x14ac:dyDescent="0.25">
      <c r="A49" s="10">
        <v>32</v>
      </c>
      <c r="B49" s="10" t="s">
        <v>57</v>
      </c>
      <c r="C49" s="11">
        <f>+C22+C29+C40+C41+C48</f>
        <v>11869437.16</v>
      </c>
      <c r="D49" s="11">
        <f t="shared" ref="D49:E49" si="5">+D22+D29+D40+D41+D48</f>
        <v>11165005</v>
      </c>
      <c r="E49" s="11">
        <f t="shared" si="5"/>
        <v>10491370</v>
      </c>
      <c r="F49" s="11">
        <f t="shared" si="0"/>
        <v>93.96654994780566</v>
      </c>
      <c r="G49" s="11">
        <f t="shared" si="1"/>
        <v>88.38978511429265</v>
      </c>
    </row>
    <row r="50" spans="1:7" s="20" customFormat="1" x14ac:dyDescent="0.25">
      <c r="A50" s="18">
        <v>3422</v>
      </c>
      <c r="B50" s="18" t="s">
        <v>788</v>
      </c>
      <c r="C50" s="19">
        <v>102610</v>
      </c>
      <c r="D50" s="19"/>
      <c r="E50" s="19">
        <v>64229</v>
      </c>
      <c r="F50" s="19"/>
      <c r="G50" s="19"/>
    </row>
    <row r="51" spans="1:7" s="20" customFormat="1" x14ac:dyDescent="0.25">
      <c r="A51" s="18">
        <v>3423</v>
      </c>
      <c r="B51" s="18" t="s">
        <v>789</v>
      </c>
      <c r="C51" s="19">
        <v>2220</v>
      </c>
      <c r="D51" s="19"/>
      <c r="E51" s="19">
        <v>728</v>
      </c>
      <c r="F51" s="19"/>
      <c r="G51" s="19"/>
    </row>
    <row r="52" spans="1:7" x14ac:dyDescent="0.25">
      <c r="A52" s="184">
        <v>342</v>
      </c>
      <c r="B52" s="184" t="s">
        <v>58</v>
      </c>
      <c r="C52" s="185">
        <f>+C50+C51</f>
        <v>104830</v>
      </c>
      <c r="D52" s="185">
        <v>70730</v>
      </c>
      <c r="E52" s="185">
        <f>+E50+E51</f>
        <v>64957</v>
      </c>
      <c r="F52" s="185">
        <f t="shared" si="0"/>
        <v>91.83797539940619</v>
      </c>
      <c r="G52" s="185">
        <f t="shared" si="1"/>
        <v>61.964132404845941</v>
      </c>
    </row>
    <row r="53" spans="1:7" s="20" customFormat="1" x14ac:dyDescent="0.25">
      <c r="A53" s="18">
        <v>3431</v>
      </c>
      <c r="B53" s="18" t="s">
        <v>790</v>
      </c>
      <c r="C53" s="19">
        <v>44953</v>
      </c>
      <c r="D53" s="19"/>
      <c r="E53" s="19">
        <v>54794</v>
      </c>
      <c r="F53" s="19"/>
      <c r="G53" s="19"/>
    </row>
    <row r="54" spans="1:7" s="20" customFormat="1" x14ac:dyDescent="0.25">
      <c r="A54" s="18">
        <v>3432</v>
      </c>
      <c r="B54" s="18" t="s">
        <v>791</v>
      </c>
      <c r="C54" s="19">
        <v>2</v>
      </c>
      <c r="D54" s="19"/>
      <c r="E54" s="19">
        <v>110</v>
      </c>
      <c r="F54" s="19"/>
      <c r="G54" s="19"/>
    </row>
    <row r="55" spans="1:7" s="20" customFormat="1" x14ac:dyDescent="0.25">
      <c r="A55" s="18">
        <v>3433</v>
      </c>
      <c r="B55" s="18" t="s">
        <v>792</v>
      </c>
      <c r="C55" s="19">
        <v>1603</v>
      </c>
      <c r="D55" s="19"/>
      <c r="E55" s="19">
        <v>1399</v>
      </c>
      <c r="F55" s="19"/>
      <c r="G55" s="19"/>
    </row>
    <row r="56" spans="1:7" s="20" customFormat="1" x14ac:dyDescent="0.25">
      <c r="A56" s="18">
        <v>3434</v>
      </c>
      <c r="B56" s="18" t="s">
        <v>793</v>
      </c>
      <c r="C56" s="19">
        <v>17075</v>
      </c>
      <c r="D56" s="19"/>
      <c r="E56" s="19">
        <v>14527</v>
      </c>
      <c r="F56" s="19"/>
      <c r="G56" s="19"/>
    </row>
    <row r="57" spans="1:7" s="20" customFormat="1" x14ac:dyDescent="0.25">
      <c r="A57" s="205">
        <v>343</v>
      </c>
      <c r="B57" s="205" t="s">
        <v>59</v>
      </c>
      <c r="C57" s="206">
        <f>SUM(C53:C56)</f>
        <v>63633</v>
      </c>
      <c r="D57" s="206">
        <v>75695</v>
      </c>
      <c r="E57" s="206">
        <f>SUM(E53:E56)</f>
        <v>70830</v>
      </c>
      <c r="F57" s="206">
        <f t="shared" si="0"/>
        <v>93.572891208137918</v>
      </c>
      <c r="G57" s="206">
        <f t="shared" si="1"/>
        <v>111.3101692518033</v>
      </c>
    </row>
    <row r="58" spans="1:7" x14ac:dyDescent="0.25">
      <c r="A58" s="10">
        <v>34</v>
      </c>
      <c r="B58" s="10" t="s">
        <v>60</v>
      </c>
      <c r="C58" s="11">
        <f>+C52+C57</f>
        <v>168463</v>
      </c>
      <c r="D58" s="11">
        <f t="shared" ref="D58:E58" si="6">+D52+D57</f>
        <v>146425</v>
      </c>
      <c r="E58" s="11">
        <f t="shared" si="6"/>
        <v>135787</v>
      </c>
      <c r="F58" s="11">
        <f t="shared" si="0"/>
        <v>92.734847191394906</v>
      </c>
      <c r="G58" s="11">
        <f t="shared" si="1"/>
        <v>80.603455951752011</v>
      </c>
    </row>
    <row r="59" spans="1:7" s="20" customFormat="1" x14ac:dyDescent="0.25">
      <c r="A59" s="18">
        <v>3521</v>
      </c>
      <c r="B59" s="18" t="s">
        <v>794</v>
      </c>
      <c r="C59" s="19">
        <v>59846</v>
      </c>
      <c r="D59" s="19"/>
      <c r="E59" s="19">
        <v>54734</v>
      </c>
      <c r="F59" s="19"/>
      <c r="G59" s="19"/>
    </row>
    <row r="60" spans="1:7" s="20" customFormat="1" x14ac:dyDescent="0.25">
      <c r="A60" s="18">
        <v>3522</v>
      </c>
      <c r="B60" s="18" t="s">
        <v>795</v>
      </c>
      <c r="C60" s="19">
        <v>1273</v>
      </c>
      <c r="D60" s="19"/>
      <c r="E60" s="19">
        <v>39890</v>
      </c>
      <c r="F60" s="19"/>
      <c r="G60" s="19"/>
    </row>
    <row r="61" spans="1:7" x14ac:dyDescent="0.25">
      <c r="A61" s="7">
        <v>3523</v>
      </c>
      <c r="B61" s="7" t="s">
        <v>796</v>
      </c>
      <c r="C61" s="9">
        <v>60848</v>
      </c>
      <c r="D61" s="9"/>
      <c r="E61" s="9">
        <v>74584</v>
      </c>
      <c r="F61" s="9"/>
      <c r="G61" s="9"/>
    </row>
    <row r="62" spans="1:7" x14ac:dyDescent="0.25">
      <c r="A62" s="7">
        <v>352</v>
      </c>
      <c r="B62" s="7" t="s">
        <v>61</v>
      </c>
      <c r="C62" s="9">
        <f>SUM(C59:C61)</f>
        <v>121967</v>
      </c>
      <c r="D62" s="9">
        <v>195000</v>
      </c>
      <c r="E62" s="9">
        <f>SUM(E59:E61)</f>
        <v>169208</v>
      </c>
      <c r="F62" s="9">
        <f t="shared" si="0"/>
        <v>86.773333333333341</v>
      </c>
      <c r="G62" s="9">
        <f t="shared" si="1"/>
        <v>138.73260800052475</v>
      </c>
    </row>
    <row r="63" spans="1:7" x14ac:dyDescent="0.25">
      <c r="A63" s="10">
        <v>35</v>
      </c>
      <c r="B63" s="10" t="s">
        <v>61</v>
      </c>
      <c r="C63" s="11">
        <f>SUM(C62:C62)</f>
        <v>121967</v>
      </c>
      <c r="D63" s="11">
        <f>SUM(D62:D62)</f>
        <v>195000</v>
      </c>
      <c r="E63" s="11">
        <f>SUM(E62:E62)</f>
        <v>169208</v>
      </c>
      <c r="F63" s="11">
        <f t="shared" si="0"/>
        <v>86.773333333333341</v>
      </c>
      <c r="G63" s="11">
        <f t="shared" si="1"/>
        <v>138.73260800052475</v>
      </c>
    </row>
    <row r="64" spans="1:7" x14ac:dyDescent="0.25">
      <c r="A64" s="7">
        <v>3721</v>
      </c>
      <c r="B64" s="7" t="s">
        <v>797</v>
      </c>
      <c r="C64" s="9">
        <v>189985</v>
      </c>
      <c r="D64" s="9"/>
      <c r="E64" s="9">
        <v>261843</v>
      </c>
      <c r="F64" s="9"/>
      <c r="G64" s="9"/>
    </row>
    <row r="65" spans="1:7" x14ac:dyDescent="0.25">
      <c r="A65" s="7">
        <v>3722</v>
      </c>
      <c r="B65" s="7" t="s">
        <v>798</v>
      </c>
      <c r="C65" s="9">
        <v>743111</v>
      </c>
      <c r="D65" s="9"/>
      <c r="E65" s="9">
        <v>311690</v>
      </c>
      <c r="F65" s="9"/>
      <c r="G65" s="9"/>
    </row>
    <row r="66" spans="1:7" x14ac:dyDescent="0.25">
      <c r="A66" s="184">
        <v>372</v>
      </c>
      <c r="B66" s="184" t="s">
        <v>62</v>
      </c>
      <c r="C66" s="185">
        <f>+C64+C65</f>
        <v>933096</v>
      </c>
      <c r="D66" s="185">
        <v>606000</v>
      </c>
      <c r="E66" s="185">
        <f>+E64+E65</f>
        <v>573533</v>
      </c>
      <c r="F66" s="185">
        <f t="shared" si="0"/>
        <v>94.642409240924096</v>
      </c>
      <c r="G66" s="185">
        <f t="shared" si="1"/>
        <v>61.465594108216095</v>
      </c>
    </row>
    <row r="67" spans="1:7" x14ac:dyDescent="0.25">
      <c r="A67" s="5" t="s">
        <v>11</v>
      </c>
      <c r="B67" s="5" t="s">
        <v>47</v>
      </c>
      <c r="C67" s="6" t="s">
        <v>635</v>
      </c>
      <c r="D67" s="6" t="s">
        <v>636</v>
      </c>
      <c r="E67" s="6" t="s">
        <v>637</v>
      </c>
      <c r="F67" s="6" t="s">
        <v>642</v>
      </c>
      <c r="G67" s="6" t="s">
        <v>643</v>
      </c>
    </row>
    <row r="68" spans="1:7" x14ac:dyDescent="0.25">
      <c r="A68" s="10">
        <v>37</v>
      </c>
      <c r="B68" s="10" t="s">
        <v>63</v>
      </c>
      <c r="C68" s="11">
        <f>SUM(C66:C66)</f>
        <v>933096</v>
      </c>
      <c r="D68" s="11">
        <f>SUM(D66:D66)</f>
        <v>606000</v>
      </c>
      <c r="E68" s="11">
        <f>SUM(E66:E66)</f>
        <v>573533</v>
      </c>
      <c r="F68" s="11">
        <f t="shared" si="0"/>
        <v>94.642409240924096</v>
      </c>
      <c r="G68" s="11">
        <f t="shared" si="1"/>
        <v>61.465594108216095</v>
      </c>
    </row>
    <row r="69" spans="1:7" x14ac:dyDescent="0.25">
      <c r="A69" s="18">
        <v>3811</v>
      </c>
      <c r="B69" s="18" t="s">
        <v>799</v>
      </c>
      <c r="C69" s="19">
        <v>1581451.93</v>
      </c>
      <c r="D69" s="19"/>
      <c r="E69" s="19">
        <v>1719337.68</v>
      </c>
      <c r="F69" s="9"/>
      <c r="G69" s="9"/>
    </row>
    <row r="70" spans="1:7" x14ac:dyDescent="0.25">
      <c r="A70" s="184">
        <v>381</v>
      </c>
      <c r="B70" s="184" t="s">
        <v>64</v>
      </c>
      <c r="C70" s="185">
        <f>+C69</f>
        <v>1581451.93</v>
      </c>
      <c r="D70" s="185">
        <v>1834100</v>
      </c>
      <c r="E70" s="185">
        <f>+E69</f>
        <v>1719337.68</v>
      </c>
      <c r="F70" s="185">
        <v>0</v>
      </c>
      <c r="G70" s="185">
        <v>0</v>
      </c>
    </row>
    <row r="71" spans="1:7" x14ac:dyDescent="0.25">
      <c r="A71" s="18">
        <v>3831</v>
      </c>
      <c r="B71" s="18" t="s">
        <v>800</v>
      </c>
      <c r="C71" s="19">
        <v>0</v>
      </c>
      <c r="D71" s="19"/>
      <c r="E71" s="19">
        <v>545222</v>
      </c>
      <c r="F71" s="9"/>
      <c r="G71" s="9"/>
    </row>
    <row r="72" spans="1:7" x14ac:dyDescent="0.25">
      <c r="A72" s="184">
        <v>383</v>
      </c>
      <c r="B72" s="184" t="s">
        <v>66</v>
      </c>
      <c r="C72" s="185">
        <f>+C71</f>
        <v>0</v>
      </c>
      <c r="D72" s="185">
        <v>550000</v>
      </c>
      <c r="E72" s="185">
        <f>+E71</f>
        <v>545222</v>
      </c>
      <c r="F72" s="185">
        <f t="shared" si="0"/>
        <v>99.13127272727273</v>
      </c>
      <c r="G72" s="185">
        <v>0</v>
      </c>
    </row>
    <row r="73" spans="1:7" x14ac:dyDescent="0.25">
      <c r="A73" s="184">
        <v>385</v>
      </c>
      <c r="B73" s="184" t="s">
        <v>67</v>
      </c>
      <c r="C73" s="185">
        <v>0</v>
      </c>
      <c r="D73" s="185">
        <v>30000</v>
      </c>
      <c r="E73" s="185">
        <v>0</v>
      </c>
      <c r="F73" s="185">
        <f t="shared" si="0"/>
        <v>0</v>
      </c>
      <c r="G73" s="185">
        <v>0</v>
      </c>
    </row>
    <row r="74" spans="1:7" x14ac:dyDescent="0.25">
      <c r="A74" s="7">
        <v>3861</v>
      </c>
      <c r="B74" s="7" t="s">
        <v>801</v>
      </c>
      <c r="C74" s="9">
        <v>918463</v>
      </c>
      <c r="D74" s="9"/>
      <c r="E74" s="9">
        <v>158000</v>
      </c>
      <c r="F74" s="9"/>
      <c r="G74" s="9"/>
    </row>
    <row r="75" spans="1:7" x14ac:dyDescent="0.25">
      <c r="A75" s="184">
        <v>386</v>
      </c>
      <c r="B75" s="184" t="s">
        <v>68</v>
      </c>
      <c r="C75" s="185">
        <f>+C74</f>
        <v>918463</v>
      </c>
      <c r="D75" s="185">
        <v>200000</v>
      </c>
      <c r="E75" s="185">
        <f>+E74</f>
        <v>158000</v>
      </c>
      <c r="F75" s="185">
        <f t="shared" si="0"/>
        <v>79</v>
      </c>
      <c r="G75" s="185">
        <f t="shared" si="1"/>
        <v>17.202652692596217</v>
      </c>
    </row>
    <row r="76" spans="1:7" x14ac:dyDescent="0.25">
      <c r="A76" s="10">
        <v>38</v>
      </c>
      <c r="B76" s="10" t="s">
        <v>69</v>
      </c>
      <c r="C76" s="11">
        <f>+C70+C72+C73+C75</f>
        <v>2499914.9299999997</v>
      </c>
      <c r="D76" s="11">
        <f t="shared" ref="D76:E76" si="7">+D70+D72+D73+D75</f>
        <v>2614100</v>
      </c>
      <c r="E76" s="11">
        <f t="shared" si="7"/>
        <v>2422559.6799999997</v>
      </c>
      <c r="F76" s="11">
        <f t="shared" si="0"/>
        <v>92.672800581462056</v>
      </c>
      <c r="G76" s="11">
        <f t="shared" si="1"/>
        <v>96.905684706639192</v>
      </c>
    </row>
    <row r="77" spans="1:7" x14ac:dyDescent="0.25">
      <c r="A77" s="12">
        <v>3</v>
      </c>
      <c r="B77" s="12" t="s">
        <v>70</v>
      </c>
      <c r="C77" s="13">
        <f>+C17+C49+C58+C63+C68+C76</f>
        <v>22140941.259999998</v>
      </c>
      <c r="D77" s="13">
        <f>+D17+D49+D58+D63+D68+D76</f>
        <v>22119650</v>
      </c>
      <c r="E77" s="13">
        <f>+E17+E49+E58+E63+E68+E76</f>
        <v>20758973.68</v>
      </c>
      <c r="F77" s="118">
        <f t="shared" si="0"/>
        <v>93.848563064967124</v>
      </c>
      <c r="G77" s="118">
        <f t="shared" si="1"/>
        <v>93.758316036470077</v>
      </c>
    </row>
    <row r="78" spans="1:7" s="203" customFormat="1" x14ac:dyDescent="0.25">
      <c r="A78" s="202">
        <v>4111</v>
      </c>
      <c r="B78" s="181" t="s">
        <v>756</v>
      </c>
      <c r="C78" s="167">
        <v>4800</v>
      </c>
      <c r="D78" s="167"/>
      <c r="E78" s="167">
        <v>11500</v>
      </c>
      <c r="F78" s="189"/>
      <c r="G78" s="189"/>
    </row>
    <row r="79" spans="1:7" s="23" customFormat="1" x14ac:dyDescent="0.25">
      <c r="A79" s="207">
        <v>411</v>
      </c>
      <c r="B79" s="207" t="s">
        <v>71</v>
      </c>
      <c r="C79" s="208">
        <f>+C78</f>
        <v>4800</v>
      </c>
      <c r="D79" s="208">
        <v>30000</v>
      </c>
      <c r="E79" s="208">
        <f>+E78</f>
        <v>11500</v>
      </c>
      <c r="F79" s="206">
        <f t="shared" si="0"/>
        <v>38.333333333333336</v>
      </c>
      <c r="G79" s="206">
        <f t="shared" si="1"/>
        <v>239.58333333333334</v>
      </c>
    </row>
    <row r="80" spans="1:7" s="23" customFormat="1" x14ac:dyDescent="0.25">
      <c r="A80" s="21">
        <v>4126</v>
      </c>
      <c r="B80" s="21" t="s">
        <v>802</v>
      </c>
      <c r="C80" s="22">
        <v>283408</v>
      </c>
      <c r="D80" s="22"/>
      <c r="E80" s="22">
        <v>1400</v>
      </c>
      <c r="F80" s="9"/>
      <c r="G80" s="9"/>
    </row>
    <row r="81" spans="1:7" x14ac:dyDescent="0.25">
      <c r="A81" s="205">
        <v>412</v>
      </c>
      <c r="B81" s="205" t="s">
        <v>72</v>
      </c>
      <c r="C81" s="206">
        <f>+C80</f>
        <v>283408</v>
      </c>
      <c r="D81" s="206">
        <v>55000</v>
      </c>
      <c r="E81" s="206">
        <f>+E80</f>
        <v>1400</v>
      </c>
      <c r="F81" s="206">
        <f t="shared" si="0"/>
        <v>2.5454545454545454</v>
      </c>
      <c r="G81" s="206">
        <f t="shared" si="1"/>
        <v>0.49398746683227007</v>
      </c>
    </row>
    <row r="82" spans="1:7" x14ac:dyDescent="0.25">
      <c r="A82" s="10">
        <v>41</v>
      </c>
      <c r="B82" s="10" t="s">
        <v>73</v>
      </c>
      <c r="C82" s="11">
        <f>+C79+C81</f>
        <v>288208</v>
      </c>
      <c r="D82" s="11">
        <f>+D79+D81</f>
        <v>85000</v>
      </c>
      <c r="E82" s="11">
        <f>+E79+E81</f>
        <v>12900</v>
      </c>
      <c r="F82" s="11">
        <f t="shared" si="0"/>
        <v>15.176470588235293</v>
      </c>
      <c r="G82" s="11">
        <f t="shared" si="1"/>
        <v>4.4759340476322658</v>
      </c>
    </row>
    <row r="83" spans="1:7" s="20" customFormat="1" x14ac:dyDescent="0.25">
      <c r="A83" s="18">
        <v>4212</v>
      </c>
      <c r="B83" s="18" t="s">
        <v>803</v>
      </c>
      <c r="C83" s="19">
        <v>2322063</v>
      </c>
      <c r="D83" s="19"/>
      <c r="E83" s="19">
        <v>2122865</v>
      </c>
      <c r="F83" s="9"/>
      <c r="G83" s="9"/>
    </row>
    <row r="84" spans="1:7" s="20" customFormat="1" x14ac:dyDescent="0.25">
      <c r="A84" s="18">
        <v>4213</v>
      </c>
      <c r="B84" s="18" t="s">
        <v>804</v>
      </c>
      <c r="C84" s="19">
        <v>734533</v>
      </c>
      <c r="D84" s="19"/>
      <c r="E84" s="19">
        <v>696714</v>
      </c>
      <c r="F84" s="9"/>
      <c r="G84" s="9"/>
    </row>
    <row r="85" spans="1:7" s="20" customFormat="1" x14ac:dyDescent="0.25">
      <c r="A85" s="18">
        <v>4214</v>
      </c>
      <c r="B85" s="18" t="s">
        <v>805</v>
      </c>
      <c r="C85" s="19">
        <v>2399072</v>
      </c>
      <c r="D85" s="19"/>
      <c r="E85" s="19">
        <v>661480</v>
      </c>
      <c r="F85" s="9"/>
      <c r="G85" s="9"/>
    </row>
    <row r="86" spans="1:7" s="20" customFormat="1" x14ac:dyDescent="0.25">
      <c r="A86" s="205">
        <v>421</v>
      </c>
      <c r="B86" s="205" t="s">
        <v>74</v>
      </c>
      <c r="C86" s="206">
        <f>SUM(C83:C85)</f>
        <v>5455668</v>
      </c>
      <c r="D86" s="206">
        <v>4188750</v>
      </c>
      <c r="E86" s="206">
        <f>SUM(E83:E85)</f>
        <v>3481059</v>
      </c>
      <c r="F86" s="206">
        <f t="shared" si="0"/>
        <v>83.104959713518355</v>
      </c>
      <c r="G86" s="206">
        <f t="shared" si="1"/>
        <v>63.806283666821372</v>
      </c>
    </row>
    <row r="87" spans="1:7" s="20" customFormat="1" x14ac:dyDescent="0.25">
      <c r="A87" s="18">
        <v>4221</v>
      </c>
      <c r="B87" s="18" t="s">
        <v>806</v>
      </c>
      <c r="C87" s="19">
        <v>87964</v>
      </c>
      <c r="D87" s="19"/>
      <c r="E87" s="19">
        <v>76884</v>
      </c>
      <c r="F87" s="9"/>
      <c r="G87" s="9"/>
    </row>
    <row r="88" spans="1:7" s="20" customFormat="1" x14ac:dyDescent="0.25">
      <c r="A88" s="18">
        <v>4222</v>
      </c>
      <c r="B88" s="18" t="s">
        <v>807</v>
      </c>
      <c r="C88" s="19">
        <v>17850</v>
      </c>
      <c r="D88" s="19"/>
      <c r="E88" s="19">
        <v>7</v>
      </c>
      <c r="F88" s="9"/>
      <c r="G88" s="9"/>
    </row>
    <row r="89" spans="1:7" s="20" customFormat="1" x14ac:dyDescent="0.25">
      <c r="A89" s="18">
        <v>4223</v>
      </c>
      <c r="B89" s="18" t="s">
        <v>808</v>
      </c>
      <c r="C89" s="19">
        <v>58224</v>
      </c>
      <c r="D89" s="19"/>
      <c r="E89" s="19">
        <v>104405</v>
      </c>
      <c r="F89" s="9"/>
      <c r="G89" s="9"/>
    </row>
    <row r="90" spans="1:7" s="20" customFormat="1" x14ac:dyDescent="0.25">
      <c r="A90" s="18">
        <v>4225</v>
      </c>
      <c r="B90" s="18" t="s">
        <v>809</v>
      </c>
      <c r="C90" s="19">
        <v>0</v>
      </c>
      <c r="D90" s="19"/>
      <c r="E90" s="19">
        <v>10569</v>
      </c>
      <c r="F90" s="9"/>
      <c r="G90" s="9"/>
    </row>
    <row r="91" spans="1:7" s="20" customFormat="1" x14ac:dyDescent="0.25">
      <c r="A91" s="18">
        <v>4226</v>
      </c>
      <c r="B91" s="18" t="s">
        <v>810</v>
      </c>
      <c r="C91" s="19">
        <v>50268</v>
      </c>
      <c r="D91" s="19"/>
      <c r="E91" s="19">
        <v>6064</v>
      </c>
      <c r="F91" s="9"/>
      <c r="G91" s="9"/>
    </row>
    <row r="92" spans="1:7" s="20" customFormat="1" x14ac:dyDescent="0.25">
      <c r="A92" s="18">
        <v>4227</v>
      </c>
      <c r="B92" s="18" t="s">
        <v>811</v>
      </c>
      <c r="C92" s="19">
        <v>68181</v>
      </c>
      <c r="D92" s="19"/>
      <c r="E92" s="19">
        <v>42914</v>
      </c>
      <c r="F92" s="9"/>
      <c r="G92" s="9"/>
    </row>
    <row r="93" spans="1:7" s="20" customFormat="1" x14ac:dyDescent="0.25">
      <c r="A93" s="205">
        <v>422</v>
      </c>
      <c r="B93" s="205" t="s">
        <v>75</v>
      </c>
      <c r="C93" s="206">
        <f>SUM(C87:C92)</f>
        <v>282487</v>
      </c>
      <c r="D93" s="206">
        <v>299505</v>
      </c>
      <c r="E93" s="206">
        <f>SUM(E87:E92)</f>
        <v>240843</v>
      </c>
      <c r="F93" s="206">
        <f t="shared" si="0"/>
        <v>80.413682576250807</v>
      </c>
      <c r="G93" s="206">
        <f t="shared" si="1"/>
        <v>85.258082672830966</v>
      </c>
    </row>
    <row r="94" spans="1:7" s="20" customFormat="1" x14ac:dyDescent="0.25">
      <c r="A94" s="18">
        <v>4231</v>
      </c>
      <c r="B94" s="18" t="s">
        <v>812</v>
      </c>
      <c r="C94" s="19">
        <v>27808</v>
      </c>
      <c r="D94" s="19"/>
      <c r="E94" s="19">
        <v>120000</v>
      </c>
      <c r="F94" s="9"/>
      <c r="G94" s="9"/>
    </row>
    <row r="95" spans="1:7" s="20" customFormat="1" x14ac:dyDescent="0.25">
      <c r="A95" s="205">
        <v>423</v>
      </c>
      <c r="B95" s="205" t="s">
        <v>594</v>
      </c>
      <c r="C95" s="206">
        <f>+C94</f>
        <v>27808</v>
      </c>
      <c r="D95" s="206">
        <v>120000</v>
      </c>
      <c r="E95" s="206">
        <f>+E94</f>
        <v>120000</v>
      </c>
      <c r="F95" s="206">
        <f t="shared" si="0"/>
        <v>100</v>
      </c>
      <c r="G95" s="206">
        <f t="shared" si="1"/>
        <v>431.53049482163402</v>
      </c>
    </row>
    <row r="96" spans="1:7" s="20" customFormat="1" x14ac:dyDescent="0.25">
      <c r="A96" s="18">
        <v>4241</v>
      </c>
      <c r="B96" s="18" t="s">
        <v>758</v>
      </c>
      <c r="C96" s="19">
        <v>141738</v>
      </c>
      <c r="D96" s="19"/>
      <c r="E96" s="19">
        <v>140716</v>
      </c>
      <c r="F96" s="9"/>
      <c r="G96" s="9"/>
    </row>
    <row r="97" spans="1:7" s="20" customFormat="1" x14ac:dyDescent="0.25">
      <c r="A97" s="18">
        <v>4243</v>
      </c>
      <c r="B97" s="18" t="s">
        <v>813</v>
      </c>
      <c r="C97" s="19">
        <v>16942</v>
      </c>
      <c r="D97" s="19"/>
      <c r="E97" s="19">
        <v>53059</v>
      </c>
      <c r="F97" s="9"/>
      <c r="G97" s="9"/>
    </row>
    <row r="98" spans="1:7" s="20" customFormat="1" x14ac:dyDescent="0.25">
      <c r="A98" s="205">
        <v>424</v>
      </c>
      <c r="B98" s="205" t="s">
        <v>76</v>
      </c>
      <c r="C98" s="206">
        <f>+C96+C97</f>
        <v>158680</v>
      </c>
      <c r="D98" s="206">
        <v>204250</v>
      </c>
      <c r="E98" s="206">
        <f>+E96+E97</f>
        <v>193775</v>
      </c>
      <c r="F98" s="206">
        <f t="shared" si="0"/>
        <v>94.871481028151777</v>
      </c>
      <c r="G98" s="206">
        <f t="shared" si="1"/>
        <v>122.11683892109906</v>
      </c>
    </row>
    <row r="99" spans="1:7" s="20" customFormat="1" x14ac:dyDescent="0.25">
      <c r="A99" s="18"/>
      <c r="B99" s="18"/>
      <c r="C99" s="19"/>
      <c r="D99" s="19"/>
      <c r="E99" s="19"/>
      <c r="F99" s="19"/>
      <c r="G99" s="19"/>
    </row>
    <row r="100" spans="1:7" x14ac:dyDescent="0.25">
      <c r="A100" s="5" t="s">
        <v>11</v>
      </c>
      <c r="B100" s="5" t="s">
        <v>47</v>
      </c>
      <c r="C100" s="6" t="s">
        <v>635</v>
      </c>
      <c r="D100" s="6" t="s">
        <v>636</v>
      </c>
      <c r="E100" s="6" t="s">
        <v>637</v>
      </c>
      <c r="F100" s="6" t="s">
        <v>642</v>
      </c>
      <c r="G100" s="6" t="s">
        <v>643</v>
      </c>
    </row>
    <row r="101" spans="1:7" s="20" customFormat="1" x14ac:dyDescent="0.25">
      <c r="A101" s="18">
        <v>4263</v>
      </c>
      <c r="B101" s="18" t="s">
        <v>814</v>
      </c>
      <c r="C101" s="19">
        <v>8972.77</v>
      </c>
      <c r="D101" s="19"/>
      <c r="E101" s="19">
        <v>6257</v>
      </c>
      <c r="F101" s="9"/>
      <c r="G101" s="9"/>
    </row>
    <row r="102" spans="1:7" x14ac:dyDescent="0.25">
      <c r="A102" s="205">
        <v>426</v>
      </c>
      <c r="B102" s="205" t="s">
        <v>77</v>
      </c>
      <c r="C102" s="206">
        <f>+C101</f>
        <v>8972.77</v>
      </c>
      <c r="D102" s="206">
        <v>8650</v>
      </c>
      <c r="E102" s="206">
        <f>+E101</f>
        <v>6257</v>
      </c>
      <c r="F102" s="206">
        <f t="shared" si="0"/>
        <v>72.335260115606943</v>
      </c>
      <c r="G102" s="206">
        <f t="shared" si="1"/>
        <v>69.733203904702776</v>
      </c>
    </row>
    <row r="103" spans="1:7" x14ac:dyDescent="0.25">
      <c r="A103" s="10">
        <v>42</v>
      </c>
      <c r="B103" s="10" t="s">
        <v>39</v>
      </c>
      <c r="C103" s="11">
        <f>+C86+C93+C95+C98+C102</f>
        <v>5933615.7699999996</v>
      </c>
      <c r="D103" s="11">
        <f t="shared" ref="D103:E103" si="8">+D86+D93+D95+D98+D102</f>
        <v>4821155</v>
      </c>
      <c r="E103" s="11">
        <f t="shared" si="8"/>
        <v>4041934</v>
      </c>
      <c r="F103" s="11">
        <f t="shared" si="0"/>
        <v>83.837462184891379</v>
      </c>
      <c r="G103" s="11">
        <f t="shared" si="1"/>
        <v>68.119240555409277</v>
      </c>
    </row>
    <row r="104" spans="1:7" x14ac:dyDescent="0.25">
      <c r="A104" s="12">
        <v>4</v>
      </c>
      <c r="B104" s="12" t="s">
        <v>78</v>
      </c>
      <c r="C104" s="13">
        <f>+C82+C103</f>
        <v>6221823.7699999996</v>
      </c>
      <c r="D104" s="13">
        <f>+D82+D103</f>
        <v>4906155</v>
      </c>
      <c r="E104" s="13">
        <f>+E82+E103</f>
        <v>4054834</v>
      </c>
      <c r="F104" s="118">
        <f t="shared" si="0"/>
        <v>82.647898405166572</v>
      </c>
      <c r="G104" s="118">
        <f t="shared" si="1"/>
        <v>65.171148362500148</v>
      </c>
    </row>
    <row r="105" spans="1:7" x14ac:dyDescent="0.25">
      <c r="A105" s="7">
        <v>5422</v>
      </c>
      <c r="B105" s="7" t="s">
        <v>815</v>
      </c>
      <c r="C105" s="9">
        <v>564143</v>
      </c>
      <c r="D105" s="9"/>
      <c r="E105" s="9">
        <v>602523.93000000005</v>
      </c>
      <c r="F105" s="9"/>
      <c r="G105" s="9"/>
    </row>
    <row r="106" spans="1:7" x14ac:dyDescent="0.25">
      <c r="A106" s="205">
        <v>542</v>
      </c>
      <c r="B106" s="205" t="s">
        <v>79</v>
      </c>
      <c r="C106" s="206">
        <f>+C105</f>
        <v>564143</v>
      </c>
      <c r="D106" s="206">
        <v>610000</v>
      </c>
      <c r="E106" s="206">
        <f>+E105</f>
        <v>602523.93000000005</v>
      </c>
      <c r="F106" s="206">
        <f t="shared" si="0"/>
        <v>98.774414754098373</v>
      </c>
      <c r="G106" s="206">
        <f t="shared" si="1"/>
        <v>106.80340445596241</v>
      </c>
    </row>
    <row r="107" spans="1:7" x14ac:dyDescent="0.25">
      <c r="A107" s="7">
        <v>5443</v>
      </c>
      <c r="B107" s="7" t="s">
        <v>816</v>
      </c>
      <c r="C107" s="9">
        <v>14277.9</v>
      </c>
      <c r="D107" s="9"/>
      <c r="E107" s="9">
        <v>14395</v>
      </c>
      <c r="F107" s="9"/>
      <c r="G107" s="9"/>
    </row>
    <row r="108" spans="1:7" x14ac:dyDescent="0.25">
      <c r="A108" s="205">
        <v>544</v>
      </c>
      <c r="B108" s="205" t="s">
        <v>79</v>
      </c>
      <c r="C108" s="206">
        <f>+C107</f>
        <v>14277.9</v>
      </c>
      <c r="D108" s="206">
        <v>14395</v>
      </c>
      <c r="E108" s="206">
        <f>+E107</f>
        <v>14395</v>
      </c>
      <c r="F108" s="206">
        <f t="shared" si="0"/>
        <v>100</v>
      </c>
      <c r="G108" s="206">
        <f t="shared" si="1"/>
        <v>100.82014862129584</v>
      </c>
    </row>
    <row r="109" spans="1:7" x14ac:dyDescent="0.25">
      <c r="A109" s="10">
        <v>54</v>
      </c>
      <c r="B109" s="10" t="s">
        <v>80</v>
      </c>
      <c r="C109" s="11">
        <f>+C106+C108</f>
        <v>578420.9</v>
      </c>
      <c r="D109" s="11">
        <f>+D106+D108</f>
        <v>624395</v>
      </c>
      <c r="E109" s="11">
        <f>+E106+E108</f>
        <v>616918.93000000005</v>
      </c>
      <c r="F109" s="9">
        <f t="shared" si="0"/>
        <v>98.802669784351266</v>
      </c>
      <c r="G109" s="9">
        <f t="shared" si="1"/>
        <v>106.65571212935079</v>
      </c>
    </row>
    <row r="110" spans="1:7" x14ac:dyDescent="0.25">
      <c r="A110" s="12">
        <v>5</v>
      </c>
      <c r="B110" s="12" t="s">
        <v>81</v>
      </c>
      <c r="C110" s="13">
        <f>+C109</f>
        <v>578420.9</v>
      </c>
      <c r="D110" s="13">
        <f>+D109</f>
        <v>624395</v>
      </c>
      <c r="E110" s="13">
        <f>+E109</f>
        <v>616918.93000000005</v>
      </c>
      <c r="F110" s="118">
        <f t="shared" si="0"/>
        <v>98.802669784351266</v>
      </c>
      <c r="G110" s="118">
        <f t="shared" si="1"/>
        <v>106.65571212935079</v>
      </c>
    </row>
    <row r="111" spans="1:7" x14ac:dyDescent="0.25">
      <c r="A111" s="7"/>
      <c r="B111" s="7"/>
      <c r="C111" s="9"/>
      <c r="D111" s="9"/>
      <c r="E111" s="9"/>
      <c r="F111" s="9"/>
      <c r="G111" s="9"/>
    </row>
    <row r="112" spans="1:7" ht="16.5" thickBot="1" x14ac:dyDescent="0.3">
      <c r="A112" s="15"/>
      <c r="B112" s="14" t="s">
        <v>43</v>
      </c>
      <c r="C112" s="112">
        <f>+C77+C104+C110</f>
        <v>28941185.929999996</v>
      </c>
      <c r="D112" s="112">
        <f>+D77+D104+D110</f>
        <v>27650200</v>
      </c>
      <c r="E112" s="112">
        <f>+E77+E104+E110</f>
        <v>25430726.609999999</v>
      </c>
      <c r="F112" s="118">
        <f t="shared" si="0"/>
        <v>91.973029526007039</v>
      </c>
      <c r="G112" s="118">
        <f t="shared" si="1"/>
        <v>87.870368102776652</v>
      </c>
    </row>
    <row r="113" ht="15.75" thickTop="1" x14ac:dyDescent="0.25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2AAC-BC9B-4F3C-B1C5-A5DB483A2796}">
  <dimension ref="A1:J17"/>
  <sheetViews>
    <sheetView workbookViewId="0">
      <selection activeCell="B1" sqref="B1"/>
    </sheetView>
  </sheetViews>
  <sheetFormatPr defaultRowHeight="15" x14ac:dyDescent="0.25"/>
  <cols>
    <col min="1" max="1" width="6.5703125" customWidth="1"/>
    <col min="2" max="2" width="25.140625" customWidth="1"/>
    <col min="3" max="3" width="14.85546875" style="24" customWidth="1"/>
    <col min="4" max="4" width="12.42578125" style="24" customWidth="1"/>
    <col min="5" max="5" width="13.5703125" style="24" customWidth="1"/>
    <col min="6" max="6" width="9.140625" style="24" customWidth="1"/>
    <col min="7" max="7" width="9.7109375" style="24" customWidth="1"/>
    <col min="8" max="8" width="12.28515625" style="24" bestFit="1" customWidth="1"/>
    <col min="9" max="9" width="13.5703125" style="24" customWidth="1"/>
  </cols>
  <sheetData>
    <row r="1" spans="1:10" x14ac:dyDescent="0.25">
      <c r="A1" t="s">
        <v>8</v>
      </c>
      <c r="C1"/>
      <c r="D1"/>
      <c r="E1"/>
      <c r="F1"/>
      <c r="G1"/>
      <c r="H1"/>
      <c r="I1"/>
    </row>
    <row r="2" spans="1:10" x14ac:dyDescent="0.25">
      <c r="A2" t="s">
        <v>9</v>
      </c>
      <c r="C2"/>
      <c r="D2"/>
      <c r="E2"/>
      <c r="F2"/>
      <c r="G2"/>
      <c r="H2"/>
      <c r="I2"/>
    </row>
    <row r="3" spans="1:10" x14ac:dyDescent="0.25">
      <c r="A3" t="s">
        <v>10</v>
      </c>
      <c r="C3"/>
      <c r="D3"/>
      <c r="E3"/>
      <c r="F3"/>
      <c r="G3"/>
      <c r="H3"/>
      <c r="I3"/>
    </row>
    <row r="6" spans="1:10" s="172" customFormat="1" ht="15.75" x14ac:dyDescent="0.25">
      <c r="A6" s="16"/>
      <c r="B6" s="16"/>
      <c r="C6" s="16" t="s">
        <v>724</v>
      </c>
      <c r="D6" s="16"/>
      <c r="E6" s="16"/>
      <c r="F6" s="16"/>
      <c r="G6" s="16"/>
    </row>
    <row r="7" spans="1:10" s="172" customFormat="1" ht="15.75" x14ac:dyDescent="0.25">
      <c r="A7" s="16"/>
      <c r="B7" s="16"/>
      <c r="C7" s="16"/>
      <c r="D7" s="16"/>
      <c r="E7" s="16"/>
      <c r="F7" s="16"/>
      <c r="G7" s="16"/>
    </row>
    <row r="8" spans="1:10" s="16" customFormat="1" ht="15.75" x14ac:dyDescent="0.25">
      <c r="C8" s="173" t="s">
        <v>35</v>
      </c>
      <c r="D8" s="174"/>
      <c r="E8" s="174"/>
      <c r="F8" s="174"/>
      <c r="G8" s="175"/>
      <c r="H8" s="173" t="s">
        <v>725</v>
      </c>
      <c r="I8" s="174"/>
      <c r="J8" s="175"/>
    </row>
    <row r="9" spans="1:10" s="24" customFormat="1" ht="12.75" x14ac:dyDescent="0.2">
      <c r="A9" s="31" t="s">
        <v>14</v>
      </c>
      <c r="B9" s="31" t="s">
        <v>47</v>
      </c>
      <c r="C9" s="31" t="s">
        <v>635</v>
      </c>
      <c r="D9" s="31" t="s">
        <v>636</v>
      </c>
      <c r="E9" s="31" t="s">
        <v>637</v>
      </c>
      <c r="F9" s="31" t="s">
        <v>643</v>
      </c>
      <c r="G9" s="31" t="s">
        <v>642</v>
      </c>
      <c r="H9" s="31" t="s">
        <v>636</v>
      </c>
      <c r="I9" s="31" t="s">
        <v>637</v>
      </c>
      <c r="J9" s="33" t="s">
        <v>723</v>
      </c>
    </row>
    <row r="10" spans="1:10" x14ac:dyDescent="0.25">
      <c r="A10" s="8">
        <v>1</v>
      </c>
      <c r="B10" s="8">
        <v>2</v>
      </c>
      <c r="C10" s="171">
        <v>3</v>
      </c>
      <c r="D10" s="171">
        <v>4</v>
      </c>
      <c r="E10" s="171">
        <v>5</v>
      </c>
      <c r="F10" s="171">
        <v>6</v>
      </c>
      <c r="G10" s="171">
        <v>7</v>
      </c>
      <c r="H10" s="171">
        <v>8</v>
      </c>
      <c r="I10" s="171">
        <v>9</v>
      </c>
      <c r="J10" s="8">
        <v>10</v>
      </c>
    </row>
    <row r="11" spans="1:10" x14ac:dyDescent="0.25">
      <c r="A11" s="7">
        <v>11</v>
      </c>
      <c r="B11" s="7" t="s">
        <v>717</v>
      </c>
      <c r="C11" s="179">
        <v>9186792.75</v>
      </c>
      <c r="D11" s="179">
        <v>8570000</v>
      </c>
      <c r="E11" s="179">
        <v>7744943.7699999996</v>
      </c>
      <c r="F11" s="105">
        <f>E11/C11*100</f>
        <v>84.305197480372016</v>
      </c>
      <c r="G11" s="105">
        <f>E11/D11*100</f>
        <v>90.372739439906653</v>
      </c>
      <c r="H11" s="179">
        <v>13965445</v>
      </c>
      <c r="I11" s="179">
        <v>12626251.26</v>
      </c>
      <c r="J11" s="105">
        <f>I11/H11*100</f>
        <v>90.410661887250996</v>
      </c>
    </row>
    <row r="12" spans="1:10" x14ac:dyDescent="0.25">
      <c r="A12" s="7">
        <v>31</v>
      </c>
      <c r="B12" s="7" t="s">
        <v>718</v>
      </c>
      <c r="C12" s="179">
        <v>208205.87</v>
      </c>
      <c r="D12" s="179">
        <v>397805</v>
      </c>
      <c r="E12" s="179">
        <v>310988</v>
      </c>
      <c r="F12" s="105">
        <f t="shared" ref="F12:F17" si="0">E12/C12*100</f>
        <v>149.36562547444026</v>
      </c>
      <c r="G12" s="105">
        <f t="shared" ref="G12:G17" si="1">E12/D12*100</f>
        <v>78.175990749236433</v>
      </c>
      <c r="H12" s="179">
        <v>356815</v>
      </c>
      <c r="I12" s="179">
        <v>450973.28</v>
      </c>
      <c r="J12" s="105">
        <f t="shared" ref="J12:J17" si="2">I12/H12*100</f>
        <v>126.38854308254979</v>
      </c>
    </row>
    <row r="13" spans="1:10" x14ac:dyDescent="0.25">
      <c r="A13" s="7">
        <v>41</v>
      </c>
      <c r="B13" s="7" t="s">
        <v>719</v>
      </c>
      <c r="C13" s="179">
        <v>4926491.59</v>
      </c>
      <c r="D13" s="179">
        <v>6350000</v>
      </c>
      <c r="E13" s="179">
        <v>5863980.4000000004</v>
      </c>
      <c r="F13" s="105">
        <f t="shared" si="0"/>
        <v>119.0295424821785</v>
      </c>
      <c r="G13" s="105">
        <f t="shared" si="1"/>
        <v>92.346148031496071</v>
      </c>
      <c r="H13" s="179">
        <v>6560000</v>
      </c>
      <c r="I13" s="179">
        <v>5986783.8499999996</v>
      </c>
      <c r="J13" s="105">
        <f t="shared" si="2"/>
        <v>91.261948932926828</v>
      </c>
    </row>
    <row r="14" spans="1:10" x14ac:dyDescent="0.25">
      <c r="A14" s="7">
        <v>51</v>
      </c>
      <c r="B14" s="7" t="s">
        <v>720</v>
      </c>
      <c r="C14" s="179">
        <v>8927338.9700000007</v>
      </c>
      <c r="D14" s="179">
        <v>9911400</v>
      </c>
      <c r="E14" s="179">
        <v>10615850.710000001</v>
      </c>
      <c r="F14" s="105">
        <f t="shared" si="0"/>
        <v>118.91394228083176</v>
      </c>
      <c r="G14" s="105">
        <f t="shared" si="1"/>
        <v>107.10747936719333</v>
      </c>
      <c r="H14" s="179">
        <v>4947940</v>
      </c>
      <c r="I14" s="179">
        <v>4659011.75</v>
      </c>
      <c r="J14" s="105">
        <f t="shared" si="2"/>
        <v>94.160635537213466</v>
      </c>
    </row>
    <row r="15" spans="1:10" x14ac:dyDescent="0.25">
      <c r="A15" s="7">
        <v>61</v>
      </c>
      <c r="B15" s="7" t="s">
        <v>721</v>
      </c>
      <c r="C15" s="179">
        <v>102477.82</v>
      </c>
      <c r="D15" s="179">
        <v>125000</v>
      </c>
      <c r="E15" s="179">
        <v>133043</v>
      </c>
      <c r="F15" s="105">
        <f t="shared" si="0"/>
        <v>129.8261418909965</v>
      </c>
      <c r="G15" s="105">
        <f t="shared" si="1"/>
        <v>106.4344</v>
      </c>
      <c r="H15" s="179">
        <v>125000</v>
      </c>
      <c r="I15" s="179">
        <v>133043</v>
      </c>
      <c r="J15" s="105">
        <f t="shared" si="2"/>
        <v>106.4344</v>
      </c>
    </row>
    <row r="16" spans="1:10" x14ac:dyDescent="0.25">
      <c r="A16" s="7">
        <v>71</v>
      </c>
      <c r="B16" s="7" t="s">
        <v>722</v>
      </c>
      <c r="C16" s="179">
        <v>1001758.57</v>
      </c>
      <c r="D16" s="179">
        <v>2295995</v>
      </c>
      <c r="E16" s="179">
        <v>1613502.62</v>
      </c>
      <c r="F16" s="105">
        <f t="shared" si="0"/>
        <v>161.06701438052087</v>
      </c>
      <c r="G16" s="105">
        <f t="shared" si="1"/>
        <v>70.274657392546587</v>
      </c>
      <c r="H16" s="179">
        <v>1695000</v>
      </c>
      <c r="I16" s="179">
        <v>1574663.16</v>
      </c>
      <c r="J16" s="105">
        <f t="shared" si="2"/>
        <v>92.900481415929207</v>
      </c>
    </row>
    <row r="17" spans="1:10" s="2" customFormat="1" x14ac:dyDescent="0.25">
      <c r="A17" s="170"/>
      <c r="B17" s="170" t="s">
        <v>716</v>
      </c>
      <c r="C17" s="180">
        <f>SUM(C11:C16)</f>
        <v>24353065.57</v>
      </c>
      <c r="D17" s="180">
        <f t="shared" ref="D17:E17" si="3">SUM(D11:D16)</f>
        <v>27650200</v>
      </c>
      <c r="E17" s="180">
        <f t="shared" si="3"/>
        <v>26282308.500000004</v>
      </c>
      <c r="F17" s="68">
        <f t="shared" si="0"/>
        <v>107.92197156639118</v>
      </c>
      <c r="G17" s="68">
        <f t="shared" si="1"/>
        <v>95.052869418666063</v>
      </c>
      <c r="H17" s="180">
        <f t="shared" ref="H17:I17" si="4">SUM(H11:H16)</f>
        <v>27650200</v>
      </c>
      <c r="I17" s="180">
        <f t="shared" si="4"/>
        <v>25430726.300000001</v>
      </c>
      <c r="J17" s="68">
        <f t="shared" si="2"/>
        <v>91.973028404857843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A03-7211-4FF9-913B-A510733438FE}">
  <sheetPr>
    <pageSetUpPr fitToPage="1"/>
  </sheetPr>
  <dimension ref="A1:G68"/>
  <sheetViews>
    <sheetView workbookViewId="0"/>
  </sheetViews>
  <sheetFormatPr defaultRowHeight="15" x14ac:dyDescent="0.25"/>
  <cols>
    <col min="1" max="1" width="7.5703125" style="146" customWidth="1"/>
    <col min="2" max="2" width="48.140625" customWidth="1"/>
    <col min="3" max="3" width="15.140625" customWidth="1"/>
    <col min="4" max="4" width="13.28515625" customWidth="1"/>
    <col min="5" max="5" width="15.42578125" customWidth="1"/>
    <col min="6" max="7" width="9.42578125" customWidth="1"/>
  </cols>
  <sheetData>
    <row r="1" spans="1:7" x14ac:dyDescent="0.25">
      <c r="A1" t="s">
        <v>8</v>
      </c>
    </row>
    <row r="2" spans="1:7" x14ac:dyDescent="0.25">
      <c r="A2" t="s">
        <v>9</v>
      </c>
    </row>
    <row r="3" spans="1:7" x14ac:dyDescent="0.25">
      <c r="A3" t="s">
        <v>10</v>
      </c>
    </row>
    <row r="5" spans="1:7" s="2" customFormat="1" x14ac:dyDescent="0.25">
      <c r="A5" s="176"/>
      <c r="B5" s="2" t="s">
        <v>727</v>
      </c>
    </row>
    <row r="7" spans="1:7" s="29" customFormat="1" ht="12.75" x14ac:dyDescent="0.2">
      <c r="A7" s="30" t="s">
        <v>672</v>
      </c>
      <c r="B7" s="31" t="s">
        <v>47</v>
      </c>
      <c r="C7" s="31" t="s">
        <v>673</v>
      </c>
      <c r="D7" s="31" t="s">
        <v>636</v>
      </c>
      <c r="E7" s="31" t="s">
        <v>674</v>
      </c>
      <c r="F7" s="31" t="s">
        <v>643</v>
      </c>
      <c r="G7" s="31" t="s">
        <v>642</v>
      </c>
    </row>
    <row r="8" spans="1:7" s="1" customFormat="1" x14ac:dyDescent="0.25">
      <c r="A8" s="14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s="2" customFormat="1" x14ac:dyDescent="0.25">
      <c r="A9" s="147" t="s">
        <v>83</v>
      </c>
      <c r="B9" s="148" t="s">
        <v>675</v>
      </c>
      <c r="C9" s="149">
        <f>SUM(C10:C14)</f>
        <v>4995459</v>
      </c>
      <c r="D9" s="149">
        <f t="shared" ref="D9:E9" si="0">SUM(D10:D14)</f>
        <v>6333100</v>
      </c>
      <c r="E9" s="149">
        <f t="shared" si="0"/>
        <v>5029927</v>
      </c>
      <c r="F9" s="149">
        <f>E9/C9*100</f>
        <v>100.68998664587178</v>
      </c>
      <c r="G9" s="149">
        <f>E9/D9*100</f>
        <v>79.422826104119622</v>
      </c>
    </row>
    <row r="10" spans="1:7" x14ac:dyDescent="0.25">
      <c r="A10" s="145" t="s">
        <v>92</v>
      </c>
      <c r="B10" s="7" t="s">
        <v>96</v>
      </c>
      <c r="C10" s="9">
        <v>2025727</v>
      </c>
      <c r="D10" s="9">
        <v>2278100</v>
      </c>
      <c r="E10" s="9">
        <v>2041378</v>
      </c>
      <c r="F10" s="155">
        <f t="shared" ref="F10:F62" si="1">E10/C10*100</f>
        <v>100.77261151181773</v>
      </c>
      <c r="G10" s="155">
        <f t="shared" ref="G10:G62" si="2">E10/D10*100</f>
        <v>89.608796804354512</v>
      </c>
    </row>
    <row r="11" spans="1:7" x14ac:dyDescent="0.25">
      <c r="A11" s="145" t="s">
        <v>113</v>
      </c>
      <c r="B11" s="7" t="s">
        <v>114</v>
      </c>
      <c r="C11" s="9">
        <v>0</v>
      </c>
      <c r="D11" s="9">
        <v>30000</v>
      </c>
      <c r="E11" s="9">
        <v>0</v>
      </c>
      <c r="F11" s="155">
        <v>0</v>
      </c>
      <c r="G11" s="155">
        <f t="shared" si="2"/>
        <v>0</v>
      </c>
    </row>
    <row r="12" spans="1:7" x14ac:dyDescent="0.25">
      <c r="A12" s="145" t="s">
        <v>125</v>
      </c>
      <c r="B12" s="7" t="s">
        <v>126</v>
      </c>
      <c r="C12" s="9">
        <v>2791823</v>
      </c>
      <c r="D12" s="9">
        <v>3325000</v>
      </c>
      <c r="E12" s="9">
        <v>2908121</v>
      </c>
      <c r="F12" s="155">
        <f t="shared" si="1"/>
        <v>104.1656652302098</v>
      </c>
      <c r="G12" s="155">
        <f t="shared" si="2"/>
        <v>87.462285714285713</v>
      </c>
    </row>
    <row r="13" spans="1:7" x14ac:dyDescent="0.25">
      <c r="A13" s="145" t="s">
        <v>137</v>
      </c>
      <c r="B13" s="7" t="s">
        <v>138</v>
      </c>
      <c r="C13" s="9">
        <v>75299</v>
      </c>
      <c r="D13" s="9">
        <v>20000</v>
      </c>
      <c r="E13" s="9">
        <v>16200</v>
      </c>
      <c r="F13" s="155">
        <f t="shared" si="1"/>
        <v>21.514229936652544</v>
      </c>
      <c r="G13" s="155">
        <f t="shared" si="2"/>
        <v>81</v>
      </c>
    </row>
    <row r="14" spans="1:7" x14ac:dyDescent="0.25">
      <c r="A14" s="145" t="s">
        <v>432</v>
      </c>
      <c r="B14" s="7" t="s">
        <v>433</v>
      </c>
      <c r="C14" s="9">
        <v>102610</v>
      </c>
      <c r="D14" s="9">
        <v>680000</v>
      </c>
      <c r="E14" s="9">
        <v>64228</v>
      </c>
      <c r="F14" s="155">
        <f t="shared" si="1"/>
        <v>62.5942890556476</v>
      </c>
      <c r="G14" s="155">
        <f t="shared" si="2"/>
        <v>9.4452941176470588</v>
      </c>
    </row>
    <row r="15" spans="1:7" s="2" customFormat="1" x14ac:dyDescent="0.25">
      <c r="A15" s="147" t="s">
        <v>676</v>
      </c>
      <c r="B15" s="148" t="s">
        <v>677</v>
      </c>
      <c r="C15" s="149">
        <f>+C16</f>
        <v>0</v>
      </c>
      <c r="D15" s="149">
        <f t="shared" ref="D15:E15" si="3">+D16</f>
        <v>5000</v>
      </c>
      <c r="E15" s="149">
        <f t="shared" si="3"/>
        <v>5000</v>
      </c>
      <c r="F15" s="149">
        <v>0</v>
      </c>
      <c r="G15" s="149">
        <f t="shared" si="2"/>
        <v>100</v>
      </c>
    </row>
    <row r="16" spans="1:7" x14ac:dyDescent="0.25">
      <c r="A16" s="145" t="s">
        <v>646</v>
      </c>
      <c r="B16" s="7" t="s">
        <v>647</v>
      </c>
      <c r="C16" s="9">
        <v>0</v>
      </c>
      <c r="D16" s="9">
        <v>5000</v>
      </c>
      <c r="E16" s="9">
        <v>5000</v>
      </c>
      <c r="F16" s="155">
        <v>0</v>
      </c>
      <c r="G16" s="155">
        <f t="shared" si="2"/>
        <v>100</v>
      </c>
    </row>
    <row r="17" spans="1:7" x14ac:dyDescent="0.25">
      <c r="A17" s="147" t="s">
        <v>678</v>
      </c>
      <c r="B17" s="148" t="s">
        <v>679</v>
      </c>
      <c r="C17" s="149">
        <f>+C18</f>
        <v>3293772</v>
      </c>
      <c r="D17" s="149">
        <f t="shared" ref="D17:E17" si="4">+D18</f>
        <v>3310000</v>
      </c>
      <c r="E17" s="149">
        <f t="shared" si="4"/>
        <v>3230516</v>
      </c>
      <c r="F17" s="149">
        <f t="shared" si="1"/>
        <v>98.079527058946397</v>
      </c>
      <c r="G17" s="149">
        <f t="shared" si="2"/>
        <v>97.598670694864055</v>
      </c>
    </row>
    <row r="18" spans="1:7" x14ac:dyDescent="0.25">
      <c r="A18" s="145" t="s">
        <v>278</v>
      </c>
      <c r="B18" s="7" t="s">
        <v>279</v>
      </c>
      <c r="C18" s="9">
        <v>3293772</v>
      </c>
      <c r="D18" s="9">
        <v>3310000</v>
      </c>
      <c r="E18" s="9">
        <v>3230516</v>
      </c>
      <c r="F18" s="155">
        <f t="shared" si="1"/>
        <v>98.079527058946397</v>
      </c>
      <c r="G18" s="155">
        <f t="shared" si="2"/>
        <v>97.598670694864055</v>
      </c>
    </row>
    <row r="19" spans="1:7" x14ac:dyDescent="0.25">
      <c r="A19" s="147" t="s">
        <v>680</v>
      </c>
      <c r="B19" s="148" t="s">
        <v>681</v>
      </c>
      <c r="C19" s="149">
        <f>SUM(C20:C27)</f>
        <v>5813510</v>
      </c>
      <c r="D19" s="149">
        <f t="shared" ref="D19:E19" si="5">SUM(D20:D27)</f>
        <v>5470000</v>
      </c>
      <c r="E19" s="149">
        <f t="shared" si="5"/>
        <v>5122826</v>
      </c>
      <c r="F19" s="149">
        <f t="shared" si="1"/>
        <v>88.119328942411727</v>
      </c>
      <c r="G19" s="149">
        <f t="shared" si="2"/>
        <v>93.65312614259598</v>
      </c>
    </row>
    <row r="20" spans="1:7" x14ac:dyDescent="0.25">
      <c r="A20" s="145" t="s">
        <v>460</v>
      </c>
      <c r="B20" s="7" t="s">
        <v>461</v>
      </c>
      <c r="C20" s="9">
        <v>143652</v>
      </c>
      <c r="D20" s="9">
        <v>195000</v>
      </c>
      <c r="E20" s="9">
        <v>129786</v>
      </c>
      <c r="F20" s="155">
        <f t="shared" si="1"/>
        <v>90.347506473978783</v>
      </c>
      <c r="G20" s="155">
        <f t="shared" si="2"/>
        <v>66.556923076923084</v>
      </c>
    </row>
    <row r="21" spans="1:7" x14ac:dyDescent="0.25">
      <c r="A21" s="145" t="s">
        <v>448</v>
      </c>
      <c r="B21" s="7" t="s">
        <v>449</v>
      </c>
      <c r="C21" s="9">
        <v>129800</v>
      </c>
      <c r="D21" s="9">
        <v>270000</v>
      </c>
      <c r="E21" s="9">
        <v>266000</v>
      </c>
      <c r="F21" s="155">
        <f t="shared" si="1"/>
        <v>204.93066255778118</v>
      </c>
      <c r="G21" s="155">
        <f t="shared" si="2"/>
        <v>98.518518518518519</v>
      </c>
    </row>
    <row r="22" spans="1:7" x14ac:dyDescent="0.25">
      <c r="A22" s="145" t="s">
        <v>471</v>
      </c>
      <c r="B22" s="7" t="s">
        <v>472</v>
      </c>
      <c r="C22" s="9">
        <v>167671</v>
      </c>
      <c r="D22" s="9">
        <v>835000</v>
      </c>
      <c r="E22" s="9">
        <v>790386</v>
      </c>
      <c r="F22" s="155">
        <f t="shared" si="1"/>
        <v>471.39099784697407</v>
      </c>
      <c r="G22" s="155">
        <f t="shared" si="2"/>
        <v>94.657005988023954</v>
      </c>
    </row>
    <row r="23" spans="1:7" x14ac:dyDescent="0.25">
      <c r="A23" s="145" t="s">
        <v>525</v>
      </c>
      <c r="B23" s="7" t="s">
        <v>526</v>
      </c>
      <c r="C23" s="9">
        <v>0</v>
      </c>
      <c r="D23" s="9">
        <v>100000</v>
      </c>
      <c r="E23" s="9">
        <v>84316</v>
      </c>
      <c r="F23" s="155">
        <v>0</v>
      </c>
      <c r="G23" s="155">
        <f t="shared" si="2"/>
        <v>84.316000000000003</v>
      </c>
    </row>
    <row r="24" spans="1:7" x14ac:dyDescent="0.25">
      <c r="A24" s="145" t="s">
        <v>489</v>
      </c>
      <c r="B24" s="7" t="s">
        <v>490</v>
      </c>
      <c r="C24" s="9">
        <v>5220059</v>
      </c>
      <c r="D24" s="9">
        <v>3850000</v>
      </c>
      <c r="E24" s="9">
        <v>3690838</v>
      </c>
      <c r="F24" s="155">
        <f t="shared" si="1"/>
        <v>70.704909657151376</v>
      </c>
      <c r="G24" s="155">
        <f t="shared" si="2"/>
        <v>95.865922077922079</v>
      </c>
    </row>
    <row r="25" spans="1:7" x14ac:dyDescent="0.25">
      <c r="A25" s="145" t="s">
        <v>540</v>
      </c>
      <c r="B25" s="7" t="s">
        <v>541</v>
      </c>
      <c r="C25" s="9"/>
      <c r="D25" s="9">
        <v>0</v>
      </c>
      <c r="E25" s="9"/>
      <c r="F25" s="155">
        <v>0</v>
      </c>
      <c r="G25" s="155">
        <v>0</v>
      </c>
    </row>
    <row r="26" spans="1:7" x14ac:dyDescent="0.25">
      <c r="A26" s="145" t="s">
        <v>331</v>
      </c>
      <c r="B26" s="7" t="s">
        <v>332</v>
      </c>
      <c r="C26" s="9">
        <v>152328</v>
      </c>
      <c r="D26" s="9">
        <v>170000</v>
      </c>
      <c r="E26" s="9">
        <v>161500</v>
      </c>
      <c r="F26" s="155">
        <f t="shared" si="1"/>
        <v>106.02121737303713</v>
      </c>
      <c r="G26" s="155">
        <f t="shared" si="2"/>
        <v>95</v>
      </c>
    </row>
    <row r="27" spans="1:7" x14ac:dyDescent="0.25">
      <c r="A27" s="145" t="s">
        <v>580</v>
      </c>
      <c r="B27" s="7" t="s">
        <v>682</v>
      </c>
      <c r="C27" s="9"/>
      <c r="D27" s="9">
        <v>50000</v>
      </c>
      <c r="E27" s="9"/>
      <c r="F27" s="155">
        <v>0</v>
      </c>
      <c r="G27" s="155">
        <f t="shared" si="2"/>
        <v>0</v>
      </c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s="29" customFormat="1" ht="12.75" x14ac:dyDescent="0.2">
      <c r="A31" s="30" t="s">
        <v>672</v>
      </c>
      <c r="B31" s="31" t="s">
        <v>47</v>
      </c>
      <c r="C31" s="31" t="s">
        <v>673</v>
      </c>
      <c r="D31" s="31" t="s">
        <v>636</v>
      </c>
      <c r="E31" s="31" t="s">
        <v>674</v>
      </c>
      <c r="F31" s="31" t="s">
        <v>643</v>
      </c>
      <c r="G31" s="31" t="s">
        <v>642</v>
      </c>
    </row>
    <row r="32" spans="1:7" s="1" customFormat="1" x14ac:dyDescent="0.25">
      <c r="A32" s="144">
        <v>1</v>
      </c>
      <c r="B32" s="5">
        <v>2</v>
      </c>
      <c r="C32" s="5">
        <v>3</v>
      </c>
      <c r="D32" s="5">
        <v>4</v>
      </c>
      <c r="E32" s="5">
        <v>5</v>
      </c>
      <c r="F32" s="5">
        <v>6</v>
      </c>
      <c r="G32" s="5">
        <v>7</v>
      </c>
    </row>
    <row r="33" spans="1:7" s="2" customFormat="1" x14ac:dyDescent="0.25">
      <c r="A33" s="147" t="s">
        <v>687</v>
      </c>
      <c r="B33" s="148" t="s">
        <v>509</v>
      </c>
      <c r="C33" s="149">
        <f>+C34+C36+C35</f>
        <v>3694360</v>
      </c>
      <c r="D33" s="149">
        <f t="shared" ref="D33:E33" si="6">+D34+D36+D35</f>
        <v>2370000</v>
      </c>
      <c r="E33" s="149">
        <f t="shared" si="6"/>
        <v>2033620</v>
      </c>
      <c r="F33" s="149">
        <f t="shared" si="1"/>
        <v>55.046611591723604</v>
      </c>
      <c r="G33" s="149">
        <f t="shared" si="2"/>
        <v>85.806751054852327</v>
      </c>
    </row>
    <row r="34" spans="1:7" x14ac:dyDescent="0.25">
      <c r="A34" s="145" t="s">
        <v>563</v>
      </c>
      <c r="B34" s="7" t="s">
        <v>564</v>
      </c>
      <c r="C34" s="9">
        <v>1974020</v>
      </c>
      <c r="D34" s="9">
        <v>400000</v>
      </c>
      <c r="E34" s="9">
        <v>163681</v>
      </c>
      <c r="F34" s="155">
        <f t="shared" si="1"/>
        <v>8.2917599619051483</v>
      </c>
      <c r="G34" s="155">
        <f t="shared" si="2"/>
        <v>40.920250000000003</v>
      </c>
    </row>
    <row r="35" spans="1:7" x14ac:dyDescent="0.25">
      <c r="A35" s="145" t="s">
        <v>552</v>
      </c>
      <c r="B35" s="7" t="s">
        <v>553</v>
      </c>
      <c r="C35" s="9">
        <v>320639</v>
      </c>
      <c r="D35" s="9">
        <v>200000</v>
      </c>
      <c r="E35" s="9">
        <v>158000</v>
      </c>
      <c r="F35" s="155">
        <f t="shared" si="1"/>
        <v>49.276600787801861</v>
      </c>
      <c r="G35" s="155">
        <f t="shared" si="2"/>
        <v>79</v>
      </c>
    </row>
    <row r="36" spans="1:7" x14ac:dyDescent="0.25">
      <c r="A36" s="145" t="s">
        <v>494</v>
      </c>
      <c r="B36" s="7" t="s">
        <v>683</v>
      </c>
      <c r="C36" s="9">
        <v>1399701</v>
      </c>
      <c r="D36" s="9">
        <v>1770000</v>
      </c>
      <c r="E36" s="9">
        <v>1711939</v>
      </c>
      <c r="F36" s="155">
        <f t="shared" si="1"/>
        <v>122.30747852577086</v>
      </c>
      <c r="G36" s="155">
        <f t="shared" si="2"/>
        <v>96.719717514124298</v>
      </c>
    </row>
    <row r="37" spans="1:7" s="2" customFormat="1" x14ac:dyDescent="0.25">
      <c r="A37" s="147" t="s">
        <v>688</v>
      </c>
      <c r="B37" s="148" t="s">
        <v>689</v>
      </c>
      <c r="C37" s="149">
        <f>+C38+C39+C40+C41</f>
        <v>3096863</v>
      </c>
      <c r="D37" s="149">
        <f t="shared" ref="D37:E37" si="7">+D38+D39+D40+D41</f>
        <v>3380000</v>
      </c>
      <c r="E37" s="149">
        <f t="shared" si="7"/>
        <v>3096640</v>
      </c>
      <c r="F37" s="149">
        <f t="shared" si="1"/>
        <v>99.992799164832277</v>
      </c>
      <c r="G37" s="149">
        <f t="shared" si="2"/>
        <v>91.616568047337282</v>
      </c>
    </row>
    <row r="38" spans="1:7" x14ac:dyDescent="0.25">
      <c r="A38" s="145" t="s">
        <v>588</v>
      </c>
      <c r="B38" s="150" t="s">
        <v>589</v>
      </c>
      <c r="C38" s="9">
        <v>1123146</v>
      </c>
      <c r="D38" s="151">
        <v>2600000</v>
      </c>
      <c r="E38" s="9">
        <v>2401090</v>
      </c>
      <c r="F38" s="155">
        <f t="shared" si="1"/>
        <v>213.78253584128868</v>
      </c>
      <c r="G38" s="155">
        <f t="shared" si="2"/>
        <v>92.349615384615376</v>
      </c>
    </row>
    <row r="39" spans="1:7" x14ac:dyDescent="0.25">
      <c r="A39" s="145" t="s">
        <v>499</v>
      </c>
      <c r="B39" s="150" t="s">
        <v>500</v>
      </c>
      <c r="C39" s="9">
        <v>861167</v>
      </c>
      <c r="D39" s="151">
        <v>720000</v>
      </c>
      <c r="E39" s="9">
        <v>670180</v>
      </c>
      <c r="F39" s="155">
        <f t="shared" si="1"/>
        <v>77.822303920145572</v>
      </c>
      <c r="G39" s="155">
        <f t="shared" si="2"/>
        <v>93.080555555555549</v>
      </c>
    </row>
    <row r="40" spans="1:7" x14ac:dyDescent="0.25">
      <c r="A40" s="145" t="s">
        <v>556</v>
      </c>
      <c r="B40" s="150" t="s">
        <v>557</v>
      </c>
      <c r="C40" s="9">
        <v>597824</v>
      </c>
      <c r="D40" s="151">
        <v>0</v>
      </c>
      <c r="E40" s="9">
        <v>0</v>
      </c>
      <c r="F40" s="155">
        <f t="shared" si="1"/>
        <v>0</v>
      </c>
      <c r="G40" s="155">
        <v>0</v>
      </c>
    </row>
    <row r="41" spans="1:7" x14ac:dyDescent="0.25">
      <c r="A41" s="145" t="s">
        <v>517</v>
      </c>
      <c r="B41" s="150" t="s">
        <v>684</v>
      </c>
      <c r="C41" s="9">
        <v>514726</v>
      </c>
      <c r="D41" s="151">
        <v>60000</v>
      </c>
      <c r="E41" s="9">
        <v>25370</v>
      </c>
      <c r="F41" s="155">
        <f t="shared" si="1"/>
        <v>4.9288359243558713</v>
      </c>
      <c r="G41" s="155">
        <f t="shared" si="2"/>
        <v>42.283333333333331</v>
      </c>
    </row>
    <row r="42" spans="1:7" x14ac:dyDescent="0.25">
      <c r="A42" s="147" t="s">
        <v>690</v>
      </c>
      <c r="B42" s="148" t="s">
        <v>691</v>
      </c>
      <c r="C42" s="149">
        <f>+C43</f>
        <v>241128</v>
      </c>
      <c r="D42" s="149">
        <f t="shared" ref="D42:E42" si="8">+D43</f>
        <v>260000</v>
      </c>
      <c r="E42" s="149">
        <f t="shared" si="8"/>
        <v>262529</v>
      </c>
      <c r="F42" s="149">
        <f t="shared" si="1"/>
        <v>108.87536909857005</v>
      </c>
      <c r="G42" s="149">
        <f t="shared" si="2"/>
        <v>100.9726923076923</v>
      </c>
    </row>
    <row r="43" spans="1:7" x14ac:dyDescent="0.25">
      <c r="A43" s="145" t="s">
        <v>505</v>
      </c>
      <c r="B43" s="150" t="s">
        <v>506</v>
      </c>
      <c r="C43" s="9">
        <v>241128</v>
      </c>
      <c r="D43" s="151">
        <v>260000</v>
      </c>
      <c r="E43" s="9">
        <v>262529</v>
      </c>
      <c r="F43" s="155">
        <f t="shared" si="1"/>
        <v>108.87536909857005</v>
      </c>
      <c r="G43" s="155">
        <f t="shared" si="2"/>
        <v>100.9726923076923</v>
      </c>
    </row>
    <row r="44" spans="1:7" x14ac:dyDescent="0.25">
      <c r="A44" s="147" t="s">
        <v>692</v>
      </c>
      <c r="B44" s="148" t="s">
        <v>693</v>
      </c>
      <c r="C44" s="149">
        <f>+C45+C46+C47+C48</f>
        <v>3599667</v>
      </c>
      <c r="D44" s="149">
        <f t="shared" ref="D44:E44" si="9">+D45+D46+D47+D48</f>
        <v>2706000</v>
      </c>
      <c r="E44" s="149">
        <f t="shared" si="9"/>
        <v>2538046</v>
      </c>
      <c r="F44" s="149">
        <f t="shared" si="1"/>
        <v>70.507799749254588</v>
      </c>
      <c r="G44" s="149">
        <f t="shared" si="2"/>
        <v>93.793274205469316</v>
      </c>
    </row>
    <row r="45" spans="1:7" x14ac:dyDescent="0.25">
      <c r="A45" s="145" t="s">
        <v>405</v>
      </c>
      <c r="B45" s="150" t="s">
        <v>685</v>
      </c>
      <c r="C45" s="9">
        <v>471200</v>
      </c>
      <c r="D45" s="151">
        <v>621700</v>
      </c>
      <c r="E45" s="9">
        <v>579369</v>
      </c>
      <c r="F45" s="155">
        <f t="shared" si="1"/>
        <v>122.95606960950765</v>
      </c>
      <c r="G45" s="155">
        <f t="shared" si="2"/>
        <v>93.191088949654173</v>
      </c>
    </row>
    <row r="46" spans="1:7" x14ac:dyDescent="0.25">
      <c r="A46" s="145" t="s">
        <v>316</v>
      </c>
      <c r="B46" s="150" t="s">
        <v>317</v>
      </c>
      <c r="C46" s="9">
        <v>2920715</v>
      </c>
      <c r="D46" s="151">
        <v>1838500</v>
      </c>
      <c r="E46" s="9">
        <v>1734890</v>
      </c>
      <c r="F46" s="155">
        <f t="shared" si="1"/>
        <v>59.399496356200451</v>
      </c>
      <c r="G46" s="155">
        <f t="shared" si="2"/>
        <v>94.36442752243677</v>
      </c>
    </row>
    <row r="47" spans="1:7" x14ac:dyDescent="0.25">
      <c r="A47" s="145" t="s">
        <v>310</v>
      </c>
      <c r="B47" s="150" t="s">
        <v>686</v>
      </c>
      <c r="C47" s="9">
        <v>105200</v>
      </c>
      <c r="D47" s="151">
        <v>120000</v>
      </c>
      <c r="E47" s="9">
        <v>113112</v>
      </c>
      <c r="F47" s="155">
        <f t="shared" si="1"/>
        <v>107.52091254752851</v>
      </c>
      <c r="G47" s="155">
        <f t="shared" si="2"/>
        <v>94.26</v>
      </c>
    </row>
    <row r="48" spans="1:7" x14ac:dyDescent="0.25">
      <c r="A48" s="145" t="s">
        <v>234</v>
      </c>
      <c r="B48" s="150" t="s">
        <v>235</v>
      </c>
      <c r="C48" s="9">
        <v>102552</v>
      </c>
      <c r="D48" s="151">
        <v>125800</v>
      </c>
      <c r="E48" s="9">
        <v>110675</v>
      </c>
      <c r="F48" s="155">
        <f t="shared" si="1"/>
        <v>107.92085966144005</v>
      </c>
      <c r="G48" s="155">
        <f t="shared" si="2"/>
        <v>87.97694753577106</v>
      </c>
    </row>
    <row r="49" spans="1:7" x14ac:dyDescent="0.25">
      <c r="A49" s="147" t="s">
        <v>694</v>
      </c>
      <c r="B49" s="148" t="s">
        <v>695</v>
      </c>
      <c r="C49" s="149">
        <f t="shared" ref="C49:E49" si="10">+C50+C51+C52+C53</f>
        <v>2848402</v>
      </c>
      <c r="D49" s="149">
        <f t="shared" si="10"/>
        <v>2768100</v>
      </c>
      <c r="E49" s="149">
        <f t="shared" si="10"/>
        <v>2501561</v>
      </c>
      <c r="F49" s="149">
        <f t="shared" si="1"/>
        <v>87.82331286103576</v>
      </c>
      <c r="G49" s="149">
        <f t="shared" si="2"/>
        <v>90.371048733788513</v>
      </c>
    </row>
    <row r="50" spans="1:7" x14ac:dyDescent="0.25">
      <c r="A50" s="145" t="s">
        <v>259</v>
      </c>
      <c r="B50" s="150" t="s">
        <v>260</v>
      </c>
      <c r="C50" s="9">
        <v>2149222</v>
      </c>
      <c r="D50" s="151">
        <v>2358100</v>
      </c>
      <c r="E50" s="9">
        <v>2124567</v>
      </c>
      <c r="F50" s="155">
        <f t="shared" si="1"/>
        <v>98.852840702356488</v>
      </c>
      <c r="G50" s="155">
        <f t="shared" si="2"/>
        <v>90.09656079046691</v>
      </c>
    </row>
    <row r="51" spans="1:7" x14ac:dyDescent="0.25">
      <c r="A51" s="145" t="s">
        <v>187</v>
      </c>
      <c r="B51" s="150" t="s">
        <v>188</v>
      </c>
      <c r="C51" s="9">
        <v>606061</v>
      </c>
      <c r="D51" s="151">
        <v>300000</v>
      </c>
      <c r="E51" s="9">
        <v>293120</v>
      </c>
      <c r="F51" s="155">
        <f t="shared" si="1"/>
        <v>48.364768562900437</v>
      </c>
      <c r="G51" s="155">
        <f t="shared" si="2"/>
        <v>97.706666666666663</v>
      </c>
    </row>
    <row r="52" spans="1:7" x14ac:dyDescent="0.25">
      <c r="A52" s="145" t="s">
        <v>173</v>
      </c>
      <c r="B52" s="150" t="s">
        <v>174</v>
      </c>
      <c r="C52" s="9">
        <v>1273</v>
      </c>
      <c r="D52" s="151">
        <v>30000</v>
      </c>
      <c r="E52" s="9">
        <v>11140</v>
      </c>
      <c r="F52" s="155">
        <f t="shared" si="1"/>
        <v>875.09819324430487</v>
      </c>
      <c r="G52" s="155">
        <f t="shared" si="2"/>
        <v>37.133333333333333</v>
      </c>
    </row>
    <row r="53" spans="1:7" x14ac:dyDescent="0.25">
      <c r="A53" s="145" t="s">
        <v>180</v>
      </c>
      <c r="B53" s="150" t="s">
        <v>181</v>
      </c>
      <c r="C53" s="9">
        <v>91846</v>
      </c>
      <c r="D53" s="151">
        <v>80000</v>
      </c>
      <c r="E53" s="9">
        <v>72734</v>
      </c>
      <c r="F53" s="155">
        <f t="shared" si="1"/>
        <v>79.191254926725179</v>
      </c>
      <c r="G53" s="155">
        <f t="shared" si="2"/>
        <v>90.91749999999999</v>
      </c>
    </row>
    <row r="54" spans="1:7" x14ac:dyDescent="0.25">
      <c r="A54" s="147" t="s">
        <v>696</v>
      </c>
      <c r="B54" s="148" t="s">
        <v>697</v>
      </c>
      <c r="C54" s="149">
        <f>SUM(C55:C61)</f>
        <v>779605</v>
      </c>
      <c r="D54" s="149">
        <f t="shared" ref="D54:E54" si="11">SUM(D55:D61)</f>
        <v>1048000</v>
      </c>
      <c r="E54" s="149">
        <f t="shared" si="11"/>
        <v>993141</v>
      </c>
      <c r="F54" s="149">
        <f t="shared" si="1"/>
        <v>127.39028097562226</v>
      </c>
      <c r="G54" s="149">
        <f t="shared" si="2"/>
        <v>94.765362595419845</v>
      </c>
    </row>
    <row r="55" spans="1:7" x14ac:dyDescent="0.25">
      <c r="A55" s="145" t="s">
        <v>201</v>
      </c>
      <c r="B55" s="150" t="s">
        <v>202</v>
      </c>
      <c r="C55" s="9">
        <v>12000</v>
      </c>
      <c r="D55" s="151">
        <v>16000</v>
      </c>
      <c r="E55" s="9">
        <v>15000</v>
      </c>
      <c r="F55" s="155">
        <f t="shared" si="1"/>
        <v>125</v>
      </c>
      <c r="G55" s="155">
        <f t="shared" si="2"/>
        <v>93.75</v>
      </c>
    </row>
    <row r="56" spans="1:7" x14ac:dyDescent="0.25">
      <c r="A56" s="145" t="s">
        <v>191</v>
      </c>
      <c r="B56" s="150" t="s">
        <v>192</v>
      </c>
      <c r="C56" s="9">
        <v>25000</v>
      </c>
      <c r="D56" s="151">
        <v>25000</v>
      </c>
      <c r="E56" s="9">
        <v>20000</v>
      </c>
      <c r="F56" s="155">
        <f t="shared" si="1"/>
        <v>80</v>
      </c>
      <c r="G56" s="155">
        <f t="shared" si="2"/>
        <v>80</v>
      </c>
    </row>
    <row r="57" spans="1:7" x14ac:dyDescent="0.25">
      <c r="A57" s="145" t="s">
        <v>167</v>
      </c>
      <c r="B57" s="150" t="s">
        <v>168</v>
      </c>
      <c r="C57" s="9">
        <v>90000</v>
      </c>
      <c r="D57" s="151">
        <v>100000</v>
      </c>
      <c r="E57" s="9">
        <v>94000</v>
      </c>
      <c r="F57" s="155">
        <f t="shared" si="1"/>
        <v>104.44444444444446</v>
      </c>
      <c r="G57" s="155">
        <f t="shared" si="2"/>
        <v>94</v>
      </c>
    </row>
    <row r="58" spans="1:7" x14ac:dyDescent="0.25">
      <c r="A58" s="145" t="s">
        <v>700</v>
      </c>
      <c r="B58" s="150" t="s">
        <v>701</v>
      </c>
      <c r="C58" s="9">
        <v>124323</v>
      </c>
      <c r="D58" s="151">
        <v>0</v>
      </c>
      <c r="E58" s="9">
        <v>0</v>
      </c>
      <c r="F58" s="155">
        <f t="shared" si="1"/>
        <v>0</v>
      </c>
      <c r="G58" s="155">
        <v>0</v>
      </c>
    </row>
    <row r="59" spans="1:7" x14ac:dyDescent="0.25">
      <c r="A59" s="145" t="s">
        <v>149</v>
      </c>
      <c r="B59" s="150" t="s">
        <v>150</v>
      </c>
      <c r="C59" s="9">
        <v>49975</v>
      </c>
      <c r="D59" s="151">
        <v>128000</v>
      </c>
      <c r="E59" s="9">
        <v>116270</v>
      </c>
      <c r="F59" s="155">
        <f t="shared" si="1"/>
        <v>232.65632816408205</v>
      </c>
      <c r="G59" s="155">
        <f t="shared" si="2"/>
        <v>90.8359375</v>
      </c>
    </row>
    <row r="60" spans="1:7" x14ac:dyDescent="0.25">
      <c r="A60" s="145" t="s">
        <v>196</v>
      </c>
      <c r="B60" s="150" t="s">
        <v>197</v>
      </c>
      <c r="C60" s="9">
        <v>0</v>
      </c>
      <c r="D60" s="151">
        <v>25000</v>
      </c>
      <c r="E60" s="9">
        <v>20224</v>
      </c>
      <c r="F60" s="155">
        <v>0</v>
      </c>
      <c r="G60" s="155">
        <f t="shared" si="2"/>
        <v>80.896000000000001</v>
      </c>
    </row>
    <row r="61" spans="1:7" x14ac:dyDescent="0.25">
      <c r="A61" s="145" t="s">
        <v>162</v>
      </c>
      <c r="B61" s="150" t="s">
        <v>698</v>
      </c>
      <c r="C61" s="9">
        <v>478307</v>
      </c>
      <c r="D61" s="151">
        <v>754000</v>
      </c>
      <c r="E61" s="9">
        <v>727647</v>
      </c>
      <c r="F61" s="155">
        <f t="shared" si="1"/>
        <v>152.12969912629336</v>
      </c>
      <c r="G61" s="155">
        <f t="shared" si="2"/>
        <v>96.504907161803715</v>
      </c>
    </row>
    <row r="62" spans="1:7" x14ac:dyDescent="0.25">
      <c r="A62" s="152"/>
      <c r="B62" s="153" t="s">
        <v>699</v>
      </c>
      <c r="C62" s="154">
        <f>+C9+C15+C17+C19+C33+C37+C42+C44+C54+C49</f>
        <v>28362766</v>
      </c>
      <c r="D62" s="154">
        <f>+D9+D15+D17+D19+D33+D37+D42+D44+D54+D49</f>
        <v>27650200</v>
      </c>
      <c r="E62" s="154">
        <f>+E9+E15+E17+E19+E33+E37+E42+E44+E54+E49</f>
        <v>24813806</v>
      </c>
      <c r="F62" s="154">
        <f t="shared" si="1"/>
        <v>87.487257060894549</v>
      </c>
      <c r="G62" s="154">
        <f t="shared" si="2"/>
        <v>89.741868051587332</v>
      </c>
    </row>
    <row r="63" spans="1:7" x14ac:dyDescent="0.25">
      <c r="C63" s="3"/>
      <c r="D63" s="3"/>
      <c r="E63" s="3"/>
      <c r="F63" s="3"/>
      <c r="G63" s="3"/>
    </row>
    <row r="64" spans="1:7" x14ac:dyDescent="0.25">
      <c r="C64" s="3"/>
      <c r="D64" s="3"/>
      <c r="E64" s="3"/>
      <c r="F64" s="3"/>
      <c r="G64" s="3"/>
    </row>
    <row r="65" spans="3:7" x14ac:dyDescent="0.25">
      <c r="C65" s="3"/>
      <c r="D65" s="3"/>
      <c r="E65" s="3"/>
      <c r="F65" s="3"/>
      <c r="G65" s="3"/>
    </row>
    <row r="66" spans="3:7" x14ac:dyDescent="0.25">
      <c r="C66" s="3"/>
      <c r="D66" s="3"/>
      <c r="E66" s="3"/>
      <c r="F66" s="3"/>
      <c r="G66" s="3"/>
    </row>
    <row r="67" spans="3:7" x14ac:dyDescent="0.25">
      <c r="C67" s="3"/>
      <c r="D67" s="3"/>
      <c r="E67" s="3"/>
      <c r="F67" s="3"/>
      <c r="G67" s="3"/>
    </row>
    <row r="68" spans="3:7" x14ac:dyDescent="0.25">
      <c r="C68" s="3"/>
      <c r="D68" s="3"/>
      <c r="E68" s="3"/>
      <c r="F68" s="3"/>
      <c r="G68" s="3"/>
    </row>
  </sheetData>
  <pageMargins left="0.7" right="0.7" top="0.75" bottom="0.75" header="0.3" footer="0.3"/>
  <pageSetup paperSize="9" fitToHeight="0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5"/>
  <sheetViews>
    <sheetView workbookViewId="0"/>
  </sheetViews>
  <sheetFormatPr defaultRowHeight="15" x14ac:dyDescent="0.25"/>
  <cols>
    <col min="1" max="1" width="13" style="156" customWidth="1"/>
    <col min="2" max="2" width="60.5703125" style="156" customWidth="1"/>
    <col min="3" max="3" width="18.42578125" style="157" customWidth="1"/>
    <col min="4" max="4" width="16.5703125" style="156" customWidth="1"/>
    <col min="5" max="5" width="9.140625" style="91"/>
  </cols>
  <sheetData>
    <row r="1" spans="1:5" x14ac:dyDescent="0.25">
      <c r="A1" t="s">
        <v>8</v>
      </c>
      <c r="B1"/>
      <c r="C1"/>
      <c r="D1"/>
      <c r="E1"/>
    </row>
    <row r="2" spans="1:5" x14ac:dyDescent="0.25">
      <c r="A2" t="s">
        <v>9</v>
      </c>
      <c r="B2"/>
      <c r="C2"/>
      <c r="D2"/>
      <c r="E2"/>
    </row>
    <row r="3" spans="1:5" x14ac:dyDescent="0.25">
      <c r="A3" t="s">
        <v>10</v>
      </c>
      <c r="B3"/>
      <c r="C3"/>
      <c r="D3"/>
      <c r="E3"/>
    </row>
    <row r="6" spans="1:5" x14ac:dyDescent="0.25">
      <c r="B6" s="72" t="s">
        <v>706</v>
      </c>
    </row>
    <row r="7" spans="1:5" s="2" customFormat="1" x14ac:dyDescent="0.25">
      <c r="A7" s="156"/>
      <c r="B7" s="159"/>
      <c r="C7" s="157"/>
      <c r="D7" s="156"/>
      <c r="E7" s="91"/>
    </row>
    <row r="8" spans="1:5" s="1" customFormat="1" x14ac:dyDescent="0.25">
      <c r="A8" s="5" t="s">
        <v>705</v>
      </c>
      <c r="B8" s="5" t="s">
        <v>47</v>
      </c>
      <c r="C8" s="6" t="s">
        <v>636</v>
      </c>
      <c r="D8" s="5" t="s">
        <v>637</v>
      </c>
      <c r="E8" s="5" t="s">
        <v>613</v>
      </c>
    </row>
    <row r="9" spans="1:5" x14ac:dyDescent="0.25">
      <c r="A9" s="162" t="s">
        <v>702</v>
      </c>
      <c r="B9" s="162" t="s">
        <v>703</v>
      </c>
      <c r="C9" s="166">
        <f>+C10</f>
        <v>2188100</v>
      </c>
      <c r="D9" s="166">
        <f t="shared" ref="D9:E9" si="0">+D10</f>
        <v>1981171.01</v>
      </c>
      <c r="E9" s="166">
        <f t="shared" si="0"/>
        <v>90.542982953247105</v>
      </c>
    </row>
    <row r="10" spans="1:5" s="2" customFormat="1" x14ac:dyDescent="0.25">
      <c r="A10" s="163" t="s">
        <v>704</v>
      </c>
      <c r="B10" s="163" t="s">
        <v>84</v>
      </c>
      <c r="C10" s="167">
        <v>2188100</v>
      </c>
      <c r="D10" s="167">
        <v>1981171.01</v>
      </c>
      <c r="E10" s="167">
        <f>D10/C10*100</f>
        <v>90.542982953247105</v>
      </c>
    </row>
    <row r="11" spans="1:5" s="39" customFormat="1" x14ac:dyDescent="0.25">
      <c r="A11" s="162" t="s">
        <v>707</v>
      </c>
      <c r="B11" s="162" t="s">
        <v>120</v>
      </c>
      <c r="C11" s="166">
        <f>+C12</f>
        <v>135000</v>
      </c>
      <c r="D11" s="166">
        <f t="shared" ref="D11:E11" si="1">+D12</f>
        <v>78171.839999999997</v>
      </c>
      <c r="E11" s="166">
        <f t="shared" si="1"/>
        <v>57.905066666666663</v>
      </c>
    </row>
    <row r="12" spans="1:5" s="39" customFormat="1" x14ac:dyDescent="0.25">
      <c r="A12" s="98" t="s">
        <v>708</v>
      </c>
      <c r="B12" s="98" t="s">
        <v>120</v>
      </c>
      <c r="C12" s="167">
        <v>135000</v>
      </c>
      <c r="D12" s="167">
        <v>78171.839999999997</v>
      </c>
      <c r="E12" s="167">
        <f t="shared" ref="E12:E18" si="2">D12/C12*100</f>
        <v>57.905066666666663</v>
      </c>
    </row>
    <row r="13" spans="1:5" x14ac:dyDescent="0.25">
      <c r="A13" s="162" t="s">
        <v>709</v>
      </c>
      <c r="B13" s="162" t="s">
        <v>142</v>
      </c>
      <c r="C13" s="166">
        <f>+C14</f>
        <v>10007100</v>
      </c>
      <c r="D13" s="166">
        <f>+D14</f>
        <v>9444157.9700000007</v>
      </c>
      <c r="E13" s="166">
        <f t="shared" si="2"/>
        <v>94.374573752635641</v>
      </c>
    </row>
    <row r="14" spans="1:5" s="4" customFormat="1" x14ac:dyDescent="0.25">
      <c r="A14" s="164" t="s">
        <v>710</v>
      </c>
      <c r="B14" s="181" t="s">
        <v>142</v>
      </c>
      <c r="C14" s="167">
        <v>10007100</v>
      </c>
      <c r="D14" s="167">
        <v>9444157.9700000007</v>
      </c>
      <c r="E14" s="167">
        <f t="shared" si="2"/>
        <v>94.374573752635641</v>
      </c>
    </row>
    <row r="15" spans="1:5" x14ac:dyDescent="0.25">
      <c r="A15" s="162" t="s">
        <v>711</v>
      </c>
      <c r="B15" s="162" t="s">
        <v>712</v>
      </c>
      <c r="C15" s="166">
        <f>+C16+C17</f>
        <v>15320000</v>
      </c>
      <c r="D15" s="166">
        <f>+D16+D17</f>
        <v>13927224.050000001</v>
      </c>
      <c r="E15" s="166">
        <f t="shared" si="2"/>
        <v>90.908773172323762</v>
      </c>
    </row>
    <row r="16" spans="1:5" x14ac:dyDescent="0.25">
      <c r="A16" s="99" t="s">
        <v>713</v>
      </c>
      <c r="B16" s="99" t="s">
        <v>413</v>
      </c>
      <c r="C16" s="167">
        <v>4010000</v>
      </c>
      <c r="D16" s="167">
        <v>3573109.63</v>
      </c>
      <c r="E16" s="167">
        <f t="shared" si="2"/>
        <v>89.104978304239395</v>
      </c>
    </row>
    <row r="17" spans="1:5" x14ac:dyDescent="0.25">
      <c r="A17" s="99" t="s">
        <v>714</v>
      </c>
      <c r="B17" s="99" t="s">
        <v>715</v>
      </c>
      <c r="C17" s="167">
        <v>11310000</v>
      </c>
      <c r="D17" s="168">
        <v>10354114.42</v>
      </c>
      <c r="E17" s="167">
        <f t="shared" si="2"/>
        <v>91.548314942528734</v>
      </c>
    </row>
    <row r="18" spans="1:5" ht="15.75" thickBot="1" x14ac:dyDescent="0.3">
      <c r="A18" s="165"/>
      <c r="B18" s="165" t="s">
        <v>716</v>
      </c>
      <c r="C18" s="169">
        <f>+C9+C11+C13+C15</f>
        <v>27650200</v>
      </c>
      <c r="D18" s="169">
        <f>+D9+D11+D13+D15</f>
        <v>25430724.870000001</v>
      </c>
      <c r="E18" s="169">
        <f t="shared" si="2"/>
        <v>91.97302323310501</v>
      </c>
    </row>
    <row r="19" spans="1:5" ht="15.75" thickTop="1" x14ac:dyDescent="0.25">
      <c r="E19" s="157"/>
    </row>
    <row r="20" spans="1:5" x14ac:dyDescent="0.25">
      <c r="E20" s="157"/>
    </row>
    <row r="21" spans="1:5" x14ac:dyDescent="0.25">
      <c r="E21" s="157"/>
    </row>
    <row r="22" spans="1:5" x14ac:dyDescent="0.25">
      <c r="E22" s="157"/>
    </row>
    <row r="23" spans="1:5" x14ac:dyDescent="0.25">
      <c r="E23" s="157"/>
    </row>
    <row r="24" spans="1:5" x14ac:dyDescent="0.25">
      <c r="E24" s="157"/>
    </row>
    <row r="25" spans="1:5" x14ac:dyDescent="0.25">
      <c r="E25" s="157"/>
    </row>
    <row r="26" spans="1:5" x14ac:dyDescent="0.25">
      <c r="E26" s="157"/>
    </row>
    <row r="62" spans="1:2" x14ac:dyDescent="0.25">
      <c r="B62" s="159"/>
    </row>
    <row r="64" spans="1:2" x14ac:dyDescent="0.25">
      <c r="A64" s="160"/>
      <c r="B64" s="160"/>
    </row>
    <row r="68" spans="1:3" x14ac:dyDescent="0.25">
      <c r="A68" s="158"/>
      <c r="B68" s="158"/>
      <c r="C68" s="161"/>
    </row>
    <row r="109" spans="1:2" x14ac:dyDescent="0.25">
      <c r="B109" s="159"/>
    </row>
    <row r="110" spans="1:2" x14ac:dyDescent="0.25">
      <c r="B110" s="159"/>
    </row>
    <row r="111" spans="1:2" x14ac:dyDescent="0.25">
      <c r="A111" s="160"/>
      <c r="B111" s="160"/>
    </row>
    <row r="164" spans="1:5" s="2" customFormat="1" x14ac:dyDescent="0.25">
      <c r="A164" s="156"/>
      <c r="B164" s="156"/>
      <c r="C164" s="157"/>
      <c r="D164" s="156"/>
      <c r="E164" s="91"/>
    </row>
    <row r="169" spans="1:5" x14ac:dyDescent="0.25">
      <c r="B169" s="159"/>
    </row>
    <row r="170" spans="1:5" x14ac:dyDescent="0.25">
      <c r="B170" s="159"/>
    </row>
    <row r="171" spans="1:5" x14ac:dyDescent="0.25">
      <c r="A171" s="160"/>
      <c r="B171" s="160"/>
    </row>
    <row r="205" spans="1:5" s="2" customFormat="1" x14ac:dyDescent="0.25">
      <c r="A205" s="156"/>
      <c r="B205" s="156"/>
      <c r="C205" s="157"/>
      <c r="D205" s="156"/>
      <c r="E205" s="91"/>
    </row>
    <row r="223" spans="2:2" x14ac:dyDescent="0.25">
      <c r="B223" s="159"/>
    </row>
    <row r="224" spans="2:2" x14ac:dyDescent="0.25">
      <c r="B224" s="159"/>
    </row>
    <row r="225" spans="1:2" x14ac:dyDescent="0.25">
      <c r="A225" s="160"/>
      <c r="B225" s="160"/>
    </row>
    <row r="245" spans="1:5" s="2" customFormat="1" x14ac:dyDescent="0.25">
      <c r="A245" s="156"/>
      <c r="B245" s="156"/>
      <c r="C245" s="157"/>
      <c r="D245" s="156"/>
      <c r="E245" s="91"/>
    </row>
  </sheetData>
  <pageMargins left="0.7" right="0.7" top="0.75" bottom="0.75" header="0.3" footer="0.3"/>
  <pageSetup paperSize="9" orientation="landscape" r:id="rId1"/>
  <rowBreaks count="1" manualBreakCount="1">
    <brk id="1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94"/>
  <sheetViews>
    <sheetView workbookViewId="0"/>
  </sheetViews>
  <sheetFormatPr defaultRowHeight="15" x14ac:dyDescent="0.25"/>
  <cols>
    <col min="1" max="1" width="9" style="25" customWidth="1"/>
    <col min="2" max="2" width="7.85546875" style="25" customWidth="1"/>
    <col min="3" max="3" width="47" style="24" customWidth="1"/>
    <col min="4" max="6" width="13" style="3" customWidth="1"/>
    <col min="7" max="7" width="6.85546875" style="73" customWidth="1"/>
  </cols>
  <sheetData>
    <row r="1" spans="1:7" x14ac:dyDescent="0.25">
      <c r="A1" s="25" t="s">
        <v>8</v>
      </c>
    </row>
    <row r="2" spans="1:7" x14ac:dyDescent="0.25">
      <c r="A2" s="25" t="s">
        <v>9</v>
      </c>
    </row>
    <row r="3" spans="1:7" x14ac:dyDescent="0.25">
      <c r="A3" s="25" t="s">
        <v>10</v>
      </c>
    </row>
    <row r="5" spans="1:7" x14ac:dyDescent="0.25">
      <c r="C5" s="29" t="s">
        <v>82</v>
      </c>
    </row>
    <row r="6" spans="1:7" x14ac:dyDescent="0.25">
      <c r="C6" s="29"/>
    </row>
    <row r="7" spans="1:7" s="2" customFormat="1" x14ac:dyDescent="0.25">
      <c r="A7" s="38" t="s">
        <v>85</v>
      </c>
      <c r="B7" s="38" t="s">
        <v>86</v>
      </c>
      <c r="C7" s="39" t="s">
        <v>87</v>
      </c>
      <c r="D7" s="40"/>
      <c r="E7" s="40"/>
      <c r="F7" s="40"/>
      <c r="G7" s="74"/>
    </row>
    <row r="8" spans="1:7" s="2" customFormat="1" x14ac:dyDescent="0.25">
      <c r="A8" s="38"/>
      <c r="B8" s="38"/>
      <c r="C8" s="39"/>
      <c r="D8" s="40"/>
      <c r="E8" s="40"/>
      <c r="F8" s="40"/>
      <c r="G8" s="74"/>
    </row>
    <row r="9" spans="1:7" s="2" customFormat="1" x14ac:dyDescent="0.25">
      <c r="A9" s="38" t="s">
        <v>89</v>
      </c>
      <c r="B9" s="38" t="s">
        <v>83</v>
      </c>
      <c r="C9" s="39" t="s">
        <v>84</v>
      </c>
      <c r="D9" s="40"/>
      <c r="E9" s="40"/>
      <c r="F9" s="40"/>
      <c r="G9" s="74"/>
    </row>
    <row r="10" spans="1:7" s="2" customFormat="1" x14ac:dyDescent="0.25">
      <c r="A10" s="38" t="s">
        <v>88</v>
      </c>
      <c r="B10" s="38" t="s">
        <v>90</v>
      </c>
      <c r="C10" s="39" t="s">
        <v>91</v>
      </c>
      <c r="D10" s="40"/>
      <c r="E10" s="40"/>
      <c r="F10" s="40"/>
      <c r="G10" s="74"/>
    </row>
    <row r="11" spans="1:7" s="2" customFormat="1" x14ac:dyDescent="0.25">
      <c r="A11" s="38"/>
      <c r="B11" s="38"/>
      <c r="C11" s="39"/>
      <c r="D11" s="40"/>
      <c r="E11" s="40"/>
      <c r="F11" s="40"/>
      <c r="G11" s="74"/>
    </row>
    <row r="12" spans="1:7" s="1" customFormat="1" x14ac:dyDescent="0.25">
      <c r="A12" s="30" t="s">
        <v>102</v>
      </c>
      <c r="B12" s="30" t="s">
        <v>11</v>
      </c>
      <c r="C12" s="31" t="s">
        <v>47</v>
      </c>
      <c r="D12" s="111" t="s">
        <v>635</v>
      </c>
      <c r="E12" s="111" t="s">
        <v>636</v>
      </c>
      <c r="F12" s="111" t="s">
        <v>637</v>
      </c>
      <c r="G12" s="119" t="s">
        <v>613</v>
      </c>
    </row>
    <row r="13" spans="1:7" s="1" customFormat="1" x14ac:dyDescent="0.25">
      <c r="A13" s="48"/>
      <c r="B13" s="48"/>
      <c r="C13" s="49"/>
      <c r="D13" s="50"/>
      <c r="E13" s="50"/>
      <c r="F13" s="50"/>
      <c r="G13" s="75"/>
    </row>
    <row r="14" spans="1:7" s="2" customFormat="1" x14ac:dyDescent="0.25">
      <c r="A14" s="38" t="s">
        <v>93</v>
      </c>
      <c r="B14" s="38">
        <v>100101</v>
      </c>
      <c r="C14" s="39" t="s">
        <v>94</v>
      </c>
      <c r="D14" s="40"/>
      <c r="E14" s="40"/>
      <c r="F14" s="40"/>
      <c r="G14" s="74"/>
    </row>
    <row r="15" spans="1:7" x14ac:dyDescent="0.25">
      <c r="A15" s="25" t="s">
        <v>95</v>
      </c>
      <c r="B15" s="27" t="s">
        <v>92</v>
      </c>
      <c r="C15" s="24" t="s">
        <v>96</v>
      </c>
    </row>
    <row r="16" spans="1:7" x14ac:dyDescent="0.25">
      <c r="A16" s="28" t="s">
        <v>86</v>
      </c>
      <c r="B16" s="28">
        <v>323</v>
      </c>
      <c r="C16" s="26" t="s">
        <v>100</v>
      </c>
      <c r="D16" s="9">
        <v>277782.25</v>
      </c>
      <c r="E16" s="9">
        <v>350000</v>
      </c>
      <c r="F16" s="9">
        <v>293543.39</v>
      </c>
      <c r="G16" s="77">
        <f>F16/E16*100</f>
        <v>83.869540000000015</v>
      </c>
    </row>
    <row r="17" spans="1:7" x14ac:dyDescent="0.25">
      <c r="A17" s="28" t="s">
        <v>103</v>
      </c>
      <c r="B17" s="28">
        <v>329</v>
      </c>
      <c r="C17" s="26" t="s">
        <v>101</v>
      </c>
      <c r="D17" s="9">
        <v>391551.06</v>
      </c>
      <c r="E17" s="9">
        <v>510000</v>
      </c>
      <c r="F17" s="9">
        <v>503644.45</v>
      </c>
      <c r="G17" s="77">
        <f t="shared" ref="G17:G18" si="0">F17/E17*100</f>
        <v>98.753813725490204</v>
      </c>
    </row>
    <row r="18" spans="1:7" x14ac:dyDescent="0.25">
      <c r="A18" s="28" t="s">
        <v>93</v>
      </c>
      <c r="B18" s="28">
        <v>100101</v>
      </c>
      <c r="C18" s="26" t="s">
        <v>97</v>
      </c>
      <c r="D18" s="9">
        <f>+D16+D17</f>
        <v>669333.31000000006</v>
      </c>
      <c r="E18" s="9">
        <f>+E16+E17</f>
        <v>860000</v>
      </c>
      <c r="F18" s="9">
        <f>+F16+F17</f>
        <v>797187.84000000008</v>
      </c>
      <c r="G18" s="77">
        <f t="shared" si="0"/>
        <v>92.696260465116282</v>
      </c>
    </row>
    <row r="20" spans="1:7" s="39" customFormat="1" ht="12.75" x14ac:dyDescent="0.2">
      <c r="A20" s="38" t="s">
        <v>93</v>
      </c>
      <c r="B20" s="38">
        <v>100102</v>
      </c>
      <c r="C20" s="39" t="s">
        <v>98</v>
      </c>
      <c r="D20" s="41"/>
      <c r="E20" s="41"/>
      <c r="F20" s="41"/>
      <c r="G20" s="76"/>
    </row>
    <row r="21" spans="1:7" x14ac:dyDescent="0.25">
      <c r="A21" s="25" t="s">
        <v>95</v>
      </c>
      <c r="B21" s="27" t="s">
        <v>92</v>
      </c>
      <c r="C21" s="24" t="s">
        <v>96</v>
      </c>
    </row>
    <row r="22" spans="1:7" x14ac:dyDescent="0.25">
      <c r="A22" s="28" t="s">
        <v>104</v>
      </c>
      <c r="B22" s="28">
        <v>322</v>
      </c>
      <c r="C22" s="26" t="s">
        <v>99</v>
      </c>
      <c r="D22" s="9">
        <v>133403.5</v>
      </c>
      <c r="E22" s="9">
        <v>150000</v>
      </c>
      <c r="F22" s="9">
        <v>124017.36</v>
      </c>
      <c r="G22" s="77">
        <f>F22/E22*100</f>
        <v>82.678240000000002</v>
      </c>
    </row>
    <row r="23" spans="1:7" x14ac:dyDescent="0.25">
      <c r="A23" s="28" t="s">
        <v>105</v>
      </c>
      <c r="B23" s="28">
        <v>323</v>
      </c>
      <c r="C23" s="26" t="s">
        <v>100</v>
      </c>
      <c r="D23" s="9">
        <v>404228.92</v>
      </c>
      <c r="E23" s="9">
        <v>405000</v>
      </c>
      <c r="F23" s="9">
        <v>407333.87</v>
      </c>
      <c r="G23" s="77">
        <f t="shared" ref="G23:G26" si="1">F23/E23*100</f>
        <v>100.57626419753088</v>
      </c>
    </row>
    <row r="24" spans="1:7" x14ac:dyDescent="0.25">
      <c r="A24" s="28" t="s">
        <v>595</v>
      </c>
      <c r="B24" s="28" t="s">
        <v>130</v>
      </c>
      <c r="C24" s="26" t="s">
        <v>101</v>
      </c>
      <c r="D24" s="9">
        <v>90914.48</v>
      </c>
      <c r="E24" s="9">
        <v>100000</v>
      </c>
      <c r="F24" s="9">
        <v>74422.06</v>
      </c>
      <c r="G24" s="77">
        <f t="shared" si="1"/>
        <v>74.422060000000002</v>
      </c>
    </row>
    <row r="25" spans="1:7" x14ac:dyDescent="0.25">
      <c r="A25" s="28" t="s">
        <v>596</v>
      </c>
      <c r="B25" s="28" t="s">
        <v>290</v>
      </c>
      <c r="C25" s="26" t="s">
        <v>319</v>
      </c>
      <c r="D25" s="9">
        <v>15257</v>
      </c>
      <c r="E25" s="9">
        <v>20000</v>
      </c>
      <c r="F25" s="9">
        <v>18632.689999999999</v>
      </c>
      <c r="G25" s="77">
        <f t="shared" si="1"/>
        <v>93.163449999999997</v>
      </c>
    </row>
    <row r="26" spans="1:7" x14ac:dyDescent="0.25">
      <c r="A26" s="28" t="s">
        <v>93</v>
      </c>
      <c r="B26" s="28">
        <v>100102</v>
      </c>
      <c r="C26" s="26" t="s">
        <v>97</v>
      </c>
      <c r="D26" s="9">
        <f>+D22+D23+D24+D25</f>
        <v>643803.89999999991</v>
      </c>
      <c r="E26" s="9">
        <f>+E22+E23+E24+E25</f>
        <v>675000</v>
      </c>
      <c r="F26" s="9">
        <f>+F22+F23+F24+F25</f>
        <v>624405.98</v>
      </c>
      <c r="G26" s="77">
        <f t="shared" si="1"/>
        <v>92.504589629629635</v>
      </c>
    </row>
    <row r="28" spans="1:7" s="2" customFormat="1" x14ac:dyDescent="0.25">
      <c r="A28" s="38" t="s">
        <v>93</v>
      </c>
      <c r="B28" s="38">
        <v>100103</v>
      </c>
      <c r="C28" s="39" t="s">
        <v>106</v>
      </c>
      <c r="D28" s="40"/>
      <c r="E28" s="40"/>
      <c r="F28" s="40"/>
      <c r="G28" s="74"/>
    </row>
    <row r="29" spans="1:7" x14ac:dyDescent="0.25">
      <c r="A29" s="25" t="s">
        <v>95</v>
      </c>
      <c r="B29" s="27" t="s">
        <v>92</v>
      </c>
      <c r="C29" s="24" t="s">
        <v>96</v>
      </c>
    </row>
    <row r="30" spans="1:7" x14ac:dyDescent="0.25">
      <c r="A30" s="28" t="s">
        <v>107</v>
      </c>
      <c r="B30" s="28">
        <v>323</v>
      </c>
      <c r="C30" s="26" t="s">
        <v>100</v>
      </c>
      <c r="D30" s="9">
        <v>399751.44</v>
      </c>
      <c r="E30" s="9">
        <v>300000</v>
      </c>
      <c r="F30" s="9">
        <v>242110.76</v>
      </c>
      <c r="G30" s="77">
        <f>F30/E30*100</f>
        <v>80.703586666666666</v>
      </c>
    </row>
    <row r="31" spans="1:7" x14ac:dyDescent="0.25">
      <c r="A31" s="28" t="s">
        <v>108</v>
      </c>
      <c r="B31" s="28">
        <v>329</v>
      </c>
      <c r="C31" s="26" t="s">
        <v>101</v>
      </c>
      <c r="D31" s="9">
        <v>172736.32</v>
      </c>
      <c r="E31" s="9">
        <v>300000</v>
      </c>
      <c r="F31" s="9">
        <v>296696.43</v>
      </c>
      <c r="G31" s="77">
        <f t="shared" ref="G31:G32" si="2">F31/E31*100</f>
        <v>98.898809999999997</v>
      </c>
    </row>
    <row r="32" spans="1:7" x14ac:dyDescent="0.25">
      <c r="A32" s="28" t="s">
        <v>93</v>
      </c>
      <c r="B32" s="28">
        <v>100103</v>
      </c>
      <c r="C32" s="26" t="s">
        <v>97</v>
      </c>
      <c r="D32" s="9">
        <f>+D30+D31</f>
        <v>572487.76</v>
      </c>
      <c r="E32" s="9">
        <f>+E30+E31</f>
        <v>600000</v>
      </c>
      <c r="F32" s="9">
        <f>+F30+F31</f>
        <v>538807.18999999994</v>
      </c>
      <c r="G32" s="77">
        <f t="shared" si="2"/>
        <v>89.801198333333318</v>
      </c>
    </row>
    <row r="33" spans="1:7" s="1" customFormat="1" x14ac:dyDescent="0.25">
      <c r="A33" s="30" t="s">
        <v>102</v>
      </c>
      <c r="B33" s="30" t="s">
        <v>11</v>
      </c>
      <c r="C33" s="31" t="s">
        <v>47</v>
      </c>
      <c r="D33" s="111" t="s">
        <v>635</v>
      </c>
      <c r="E33" s="111" t="s">
        <v>636</v>
      </c>
      <c r="F33" s="111" t="s">
        <v>637</v>
      </c>
      <c r="G33" s="119" t="s">
        <v>613</v>
      </c>
    </row>
    <row r="35" spans="1:7" s="2" customFormat="1" x14ac:dyDescent="0.25">
      <c r="A35" s="38" t="s">
        <v>93</v>
      </c>
      <c r="B35" s="38">
        <v>100104</v>
      </c>
      <c r="C35" s="39" t="s">
        <v>109</v>
      </c>
      <c r="D35" s="40"/>
      <c r="E35" s="40"/>
      <c r="F35" s="40"/>
      <c r="G35" s="74"/>
    </row>
    <row r="36" spans="1:7" x14ac:dyDescent="0.25">
      <c r="A36" s="25" t="s">
        <v>95</v>
      </c>
      <c r="B36" s="27" t="s">
        <v>92</v>
      </c>
      <c r="C36" s="24" t="s">
        <v>96</v>
      </c>
    </row>
    <row r="37" spans="1:7" x14ac:dyDescent="0.25">
      <c r="A37" s="28" t="s">
        <v>110</v>
      </c>
      <c r="B37" s="28">
        <v>381</v>
      </c>
      <c r="C37" s="26" t="s">
        <v>111</v>
      </c>
      <c r="D37" s="9">
        <v>21600</v>
      </c>
      <c r="E37" s="9">
        <v>23100</v>
      </c>
      <c r="F37" s="9">
        <v>20770</v>
      </c>
      <c r="G37" s="77">
        <f>F37/E37*100</f>
        <v>89.913419913419915</v>
      </c>
    </row>
    <row r="38" spans="1:7" x14ac:dyDescent="0.25">
      <c r="A38" s="28" t="s">
        <v>93</v>
      </c>
      <c r="B38" s="28">
        <v>100104</v>
      </c>
      <c r="C38" s="26" t="s">
        <v>97</v>
      </c>
      <c r="D38" s="9">
        <f>+D37</f>
        <v>21600</v>
      </c>
      <c r="E38" s="9">
        <f>+E37</f>
        <v>23100</v>
      </c>
      <c r="F38" s="9">
        <f>+F37</f>
        <v>20770</v>
      </c>
      <c r="G38" s="77">
        <f>F38/E38*100</f>
        <v>89.913419913419915</v>
      </c>
    </row>
    <row r="40" spans="1:7" s="2" customFormat="1" x14ac:dyDescent="0.25">
      <c r="A40" s="38" t="s">
        <v>93</v>
      </c>
      <c r="B40" s="38">
        <v>100105</v>
      </c>
      <c r="C40" s="39" t="s">
        <v>112</v>
      </c>
      <c r="D40" s="40"/>
      <c r="E40" s="40"/>
      <c r="F40" s="40"/>
      <c r="G40" s="74"/>
    </row>
    <row r="41" spans="1:7" x14ac:dyDescent="0.25">
      <c r="A41" s="25" t="s">
        <v>95</v>
      </c>
      <c r="B41" s="25" t="s">
        <v>113</v>
      </c>
      <c r="C41" s="24" t="s">
        <v>114</v>
      </c>
    </row>
    <row r="42" spans="1:7" x14ac:dyDescent="0.25">
      <c r="A42" s="28" t="s">
        <v>115</v>
      </c>
      <c r="B42" s="28" t="s">
        <v>116</v>
      </c>
      <c r="C42" s="26" t="s">
        <v>117</v>
      </c>
      <c r="D42" s="9">
        <v>0</v>
      </c>
      <c r="E42" s="9">
        <v>30000</v>
      </c>
      <c r="F42" s="9"/>
      <c r="G42" s="77"/>
    </row>
    <row r="43" spans="1:7" x14ac:dyDescent="0.25">
      <c r="A43" s="28" t="s">
        <v>93</v>
      </c>
      <c r="B43" s="28" t="s">
        <v>118</v>
      </c>
      <c r="C43" s="26" t="s">
        <v>97</v>
      </c>
      <c r="D43" s="9">
        <f>+D42</f>
        <v>0</v>
      </c>
      <c r="E43" s="9">
        <f>+E42</f>
        <v>30000</v>
      </c>
      <c r="F43" s="9"/>
      <c r="G43" s="77"/>
    </row>
    <row r="44" spans="1:7" ht="15.75" thickBot="1" x14ac:dyDescent="0.3"/>
    <row r="45" spans="1:7" s="2" customFormat="1" ht="15.75" thickBot="1" x14ac:dyDescent="0.3">
      <c r="A45" s="42" t="s">
        <v>88</v>
      </c>
      <c r="B45" s="43" t="s">
        <v>90</v>
      </c>
      <c r="C45" s="44" t="s">
        <v>97</v>
      </c>
      <c r="D45" s="78">
        <f>+D18+D26+D32+D38+D43</f>
        <v>1907224.97</v>
      </c>
      <c r="E45" s="45">
        <f>+E18+E26+E32+E38+E43</f>
        <v>2188100</v>
      </c>
      <c r="F45" s="45">
        <f>+F18+F26+F32+F38+F43</f>
        <v>1981171.01</v>
      </c>
      <c r="G45" s="81">
        <f>F45/E45*100</f>
        <v>90.542982953247105</v>
      </c>
    </row>
    <row r="46" spans="1:7" s="2" customFormat="1" ht="15.75" thickBot="1" x14ac:dyDescent="0.3">
      <c r="A46" s="46" t="s">
        <v>89</v>
      </c>
      <c r="B46" s="32" t="s">
        <v>119</v>
      </c>
      <c r="C46" s="33" t="s">
        <v>97</v>
      </c>
      <c r="D46" s="79">
        <f t="shared" ref="D46:F47" si="3">+D45</f>
        <v>1907224.97</v>
      </c>
      <c r="E46" s="34">
        <f t="shared" si="3"/>
        <v>2188100</v>
      </c>
      <c r="F46" s="34">
        <f t="shared" si="3"/>
        <v>1981171.01</v>
      </c>
      <c r="G46" s="81">
        <f t="shared" ref="G46:G47" si="4">F46/E46*100</f>
        <v>90.542982953247105</v>
      </c>
    </row>
    <row r="47" spans="1:7" ht="15.75" thickBot="1" x14ac:dyDescent="0.3">
      <c r="A47" s="47" t="s">
        <v>85</v>
      </c>
      <c r="B47" s="35" t="s">
        <v>86</v>
      </c>
      <c r="C47" s="36" t="s">
        <v>97</v>
      </c>
      <c r="D47" s="80">
        <f t="shared" si="3"/>
        <v>1907224.97</v>
      </c>
      <c r="E47" s="37">
        <f t="shared" si="3"/>
        <v>2188100</v>
      </c>
      <c r="F47" s="37">
        <f t="shared" si="3"/>
        <v>1981171.01</v>
      </c>
      <c r="G47" s="81">
        <f t="shared" si="4"/>
        <v>90.542982953247105</v>
      </c>
    </row>
    <row r="54" spans="1:7" s="2" customFormat="1" x14ac:dyDescent="0.25">
      <c r="A54" s="38" t="s">
        <v>85</v>
      </c>
      <c r="B54" s="38" t="s">
        <v>103</v>
      </c>
      <c r="C54" s="39" t="s">
        <v>120</v>
      </c>
      <c r="D54" s="40"/>
      <c r="E54" s="40"/>
      <c r="F54" s="40"/>
      <c r="G54" s="74"/>
    </row>
    <row r="55" spans="1:7" s="2" customFormat="1" x14ac:dyDescent="0.25">
      <c r="A55" s="38" t="s">
        <v>89</v>
      </c>
      <c r="B55" s="38" t="s">
        <v>83</v>
      </c>
      <c r="C55" s="39" t="s">
        <v>120</v>
      </c>
      <c r="D55" s="40"/>
      <c r="E55" s="40"/>
      <c r="F55" s="40"/>
      <c r="G55" s="74"/>
    </row>
    <row r="56" spans="1:7" s="2" customFormat="1" ht="15.75" thickBot="1" x14ac:dyDescent="0.3">
      <c r="A56" s="38"/>
      <c r="B56" s="38"/>
      <c r="C56" s="39"/>
      <c r="D56" s="40"/>
      <c r="E56" s="40"/>
      <c r="F56" s="40"/>
      <c r="G56" s="74"/>
    </row>
    <row r="57" spans="1:7" s="2" customFormat="1" ht="15.75" thickBot="1" x14ac:dyDescent="0.3">
      <c r="A57" s="53" t="s">
        <v>88</v>
      </c>
      <c r="B57" s="54" t="s">
        <v>121</v>
      </c>
      <c r="C57" s="55" t="s">
        <v>122</v>
      </c>
      <c r="D57" s="64"/>
      <c r="E57" s="40"/>
      <c r="F57" s="40"/>
      <c r="G57" s="74"/>
    </row>
    <row r="58" spans="1:7" s="2" customFormat="1" x14ac:dyDescent="0.25">
      <c r="A58" s="38"/>
      <c r="B58" s="38"/>
      <c r="C58" s="39"/>
      <c r="D58" s="40"/>
      <c r="E58" s="40"/>
      <c r="F58" s="40"/>
      <c r="G58" s="74"/>
    </row>
    <row r="59" spans="1:7" s="1" customFormat="1" x14ac:dyDescent="0.25">
      <c r="A59" s="30" t="s">
        <v>102</v>
      </c>
      <c r="B59" s="30" t="s">
        <v>11</v>
      </c>
      <c r="C59" s="31" t="s">
        <v>47</v>
      </c>
      <c r="D59" s="111" t="s">
        <v>644</v>
      </c>
      <c r="E59" s="111" t="s">
        <v>636</v>
      </c>
      <c r="F59" s="111" t="s">
        <v>637</v>
      </c>
      <c r="G59" s="119" t="s">
        <v>613</v>
      </c>
    </row>
    <row r="60" spans="1:7" s="1" customFormat="1" x14ac:dyDescent="0.25">
      <c r="A60" s="48"/>
      <c r="B60" s="48"/>
      <c r="C60" s="49"/>
      <c r="D60" s="50"/>
      <c r="E60" s="50"/>
      <c r="F60" s="50"/>
      <c r="G60" s="75"/>
    </row>
    <row r="61" spans="1:7" s="2" customFormat="1" x14ac:dyDescent="0.25">
      <c r="A61" s="38" t="s">
        <v>93</v>
      </c>
      <c r="B61" s="38" t="s">
        <v>123</v>
      </c>
      <c r="C61" s="39" t="s">
        <v>124</v>
      </c>
      <c r="D61" s="40"/>
      <c r="E61" s="40"/>
      <c r="F61" s="40"/>
      <c r="G61" s="74"/>
    </row>
    <row r="62" spans="1:7" x14ac:dyDescent="0.25">
      <c r="A62" s="25" t="s">
        <v>95</v>
      </c>
      <c r="B62" s="25" t="s">
        <v>125</v>
      </c>
      <c r="C62" s="24" t="s">
        <v>126</v>
      </c>
    </row>
    <row r="63" spans="1:7" x14ac:dyDescent="0.25">
      <c r="A63" s="28" t="s">
        <v>127</v>
      </c>
      <c r="B63" s="28" t="s">
        <v>128</v>
      </c>
      <c r="C63" s="26" t="s">
        <v>100</v>
      </c>
      <c r="D63" s="9">
        <v>49800.02</v>
      </c>
      <c r="E63" s="9">
        <v>50000</v>
      </c>
      <c r="F63" s="9">
        <v>27728.75</v>
      </c>
      <c r="G63" s="77">
        <f>F63/E63*100</f>
        <v>55.457500000000003</v>
      </c>
    </row>
    <row r="64" spans="1:7" x14ac:dyDescent="0.25">
      <c r="A64" s="28" t="s">
        <v>129</v>
      </c>
      <c r="B64" s="28" t="s">
        <v>130</v>
      </c>
      <c r="C64" s="26" t="s">
        <v>101</v>
      </c>
      <c r="D64" s="9">
        <v>13377.88</v>
      </c>
      <c r="E64" s="9">
        <v>15000</v>
      </c>
      <c r="F64" s="9">
        <v>6825.25</v>
      </c>
      <c r="G64" s="77">
        <f t="shared" ref="G64:G65" si="5">F64/E64*100</f>
        <v>45.501666666666665</v>
      </c>
    </row>
    <row r="65" spans="1:7" x14ac:dyDescent="0.25">
      <c r="A65" s="28" t="s">
        <v>93</v>
      </c>
      <c r="B65" s="28" t="s">
        <v>123</v>
      </c>
      <c r="C65" s="26" t="s">
        <v>97</v>
      </c>
      <c r="D65" s="9">
        <f>+D63+D64</f>
        <v>63177.899999999994</v>
      </c>
      <c r="E65" s="9">
        <f>+E63+E64</f>
        <v>65000</v>
      </c>
      <c r="F65" s="9">
        <f>+F63+F64</f>
        <v>34554</v>
      </c>
      <c r="G65" s="77">
        <f t="shared" si="5"/>
        <v>53.16</v>
      </c>
    </row>
    <row r="67" spans="1:7" s="2" customFormat="1" x14ac:dyDescent="0.25">
      <c r="A67" s="38" t="s">
        <v>93</v>
      </c>
      <c r="B67" s="38" t="s">
        <v>132</v>
      </c>
      <c r="C67" s="39" t="s">
        <v>133</v>
      </c>
      <c r="D67" s="40"/>
      <c r="E67" s="40"/>
      <c r="F67" s="40"/>
      <c r="G67" s="74"/>
    </row>
    <row r="68" spans="1:7" x14ac:dyDescent="0.25">
      <c r="A68" s="25" t="s">
        <v>95</v>
      </c>
      <c r="B68" s="25" t="s">
        <v>92</v>
      </c>
      <c r="C68" s="24" t="s">
        <v>134</v>
      </c>
    </row>
    <row r="69" spans="1:7" x14ac:dyDescent="0.25">
      <c r="A69" s="28" t="s">
        <v>135</v>
      </c>
      <c r="B69" s="28" t="s">
        <v>128</v>
      </c>
      <c r="C69" s="26" t="s">
        <v>100</v>
      </c>
      <c r="D69" s="9">
        <v>39437.5</v>
      </c>
      <c r="E69" s="9">
        <v>50000</v>
      </c>
      <c r="F69" s="9">
        <v>27417.5</v>
      </c>
      <c r="G69" s="77">
        <f>F69/E69*100</f>
        <v>54.835000000000001</v>
      </c>
    </row>
    <row r="70" spans="1:7" x14ac:dyDescent="0.25">
      <c r="A70" s="28" t="s">
        <v>93</v>
      </c>
      <c r="B70" s="28" t="s">
        <v>132</v>
      </c>
      <c r="C70" s="26" t="s">
        <v>97</v>
      </c>
      <c r="D70" s="9">
        <f>+D69</f>
        <v>39437.5</v>
      </c>
      <c r="E70" s="9">
        <f>+E69</f>
        <v>50000</v>
      </c>
      <c r="F70" s="9">
        <f>+F69</f>
        <v>27417.5</v>
      </c>
      <c r="G70" s="77">
        <f>F70/E70*100</f>
        <v>54.835000000000001</v>
      </c>
    </row>
    <row r="72" spans="1:7" s="2" customFormat="1" x14ac:dyDescent="0.25">
      <c r="A72" s="38" t="s">
        <v>93</v>
      </c>
      <c r="B72" s="38" t="s">
        <v>131</v>
      </c>
      <c r="C72" s="39" t="s">
        <v>136</v>
      </c>
      <c r="D72" s="40"/>
      <c r="E72" s="40"/>
      <c r="F72" s="40"/>
      <c r="G72" s="74"/>
    </row>
    <row r="73" spans="1:7" x14ac:dyDescent="0.25">
      <c r="A73" s="25" t="s">
        <v>95</v>
      </c>
      <c r="B73" s="25" t="s">
        <v>137</v>
      </c>
      <c r="C73" s="24" t="s">
        <v>138</v>
      </c>
    </row>
    <row r="74" spans="1:7" x14ac:dyDescent="0.25">
      <c r="A74" s="28" t="s">
        <v>139</v>
      </c>
      <c r="B74" s="28" t="s">
        <v>128</v>
      </c>
      <c r="C74" s="26" t="s">
        <v>100</v>
      </c>
      <c r="D74" s="9">
        <v>69354.559999999998</v>
      </c>
      <c r="E74" s="9">
        <v>10000</v>
      </c>
      <c r="F74" s="9">
        <v>9330.94</v>
      </c>
      <c r="G74" s="77">
        <f>F74/E74*100</f>
        <v>93.309400000000011</v>
      </c>
    </row>
    <row r="75" spans="1:7" x14ac:dyDescent="0.25">
      <c r="A75" s="28" t="s">
        <v>140</v>
      </c>
      <c r="B75" s="28" t="s">
        <v>130</v>
      </c>
      <c r="C75" s="26" t="s">
        <v>101</v>
      </c>
      <c r="D75" s="9">
        <v>5944.95</v>
      </c>
      <c r="E75" s="9">
        <v>10000</v>
      </c>
      <c r="F75" s="9">
        <v>6869.4</v>
      </c>
      <c r="G75" s="77">
        <f t="shared" ref="G75:G80" si="6">F75/E75*100</f>
        <v>68.694000000000003</v>
      </c>
    </row>
    <row r="76" spans="1:7" x14ac:dyDescent="0.25">
      <c r="A76" s="28" t="s">
        <v>93</v>
      </c>
      <c r="B76" s="28" t="s">
        <v>131</v>
      </c>
      <c r="C76" s="26" t="s">
        <v>97</v>
      </c>
      <c r="D76" s="9">
        <f>+D74+D75</f>
        <v>75299.509999999995</v>
      </c>
      <c r="E76" s="9">
        <f>+E74+E75</f>
        <v>20000</v>
      </c>
      <c r="F76" s="9">
        <f>+F74+F75</f>
        <v>16200.34</v>
      </c>
      <c r="G76" s="77">
        <f t="shared" si="6"/>
        <v>81.0017</v>
      </c>
    </row>
    <row r="77" spans="1:7" ht="15.75" thickBot="1" x14ac:dyDescent="0.3">
      <c r="G77" s="77"/>
    </row>
    <row r="78" spans="1:7" s="2" customFormat="1" x14ac:dyDescent="0.25">
      <c r="A78" s="42" t="s">
        <v>88</v>
      </c>
      <c r="B78" s="43" t="s">
        <v>121</v>
      </c>
      <c r="C78" s="44" t="s">
        <v>97</v>
      </c>
      <c r="D78" s="78">
        <f>+D65+D70+D76</f>
        <v>177914.90999999997</v>
      </c>
      <c r="E78" s="45">
        <f>+E65+E70+E76</f>
        <v>135000</v>
      </c>
      <c r="F78" s="45">
        <f>+F65+F70+F76</f>
        <v>78171.839999999997</v>
      </c>
      <c r="G78" s="77">
        <f t="shared" si="6"/>
        <v>57.905066666666663</v>
      </c>
    </row>
    <row r="79" spans="1:7" s="2" customFormat="1" x14ac:dyDescent="0.25">
      <c r="A79" s="46" t="s">
        <v>89</v>
      </c>
      <c r="B79" s="32" t="s">
        <v>141</v>
      </c>
      <c r="C79" s="33" t="s">
        <v>97</v>
      </c>
      <c r="D79" s="79">
        <f t="shared" ref="D79:F80" si="7">+D78</f>
        <v>177914.90999999997</v>
      </c>
      <c r="E79" s="34">
        <f t="shared" si="7"/>
        <v>135000</v>
      </c>
      <c r="F79" s="34">
        <f t="shared" si="7"/>
        <v>78171.839999999997</v>
      </c>
      <c r="G79" s="77">
        <f t="shared" si="6"/>
        <v>57.905066666666663</v>
      </c>
    </row>
    <row r="80" spans="1:7" s="2" customFormat="1" ht="15.75" thickBot="1" x14ac:dyDescent="0.3">
      <c r="A80" s="47" t="s">
        <v>85</v>
      </c>
      <c r="B80" s="35" t="s">
        <v>103</v>
      </c>
      <c r="C80" s="36" t="s">
        <v>97</v>
      </c>
      <c r="D80" s="80">
        <f t="shared" si="7"/>
        <v>177914.90999999997</v>
      </c>
      <c r="E80" s="37">
        <f t="shared" si="7"/>
        <v>135000</v>
      </c>
      <c r="F80" s="37">
        <f t="shared" si="7"/>
        <v>78171.839999999997</v>
      </c>
      <c r="G80" s="77">
        <f t="shared" si="6"/>
        <v>57.905066666666663</v>
      </c>
    </row>
    <row r="88" spans="1:7" s="2" customFormat="1" x14ac:dyDescent="0.25">
      <c r="A88" s="38" t="s">
        <v>85</v>
      </c>
      <c r="B88" s="38" t="s">
        <v>104</v>
      </c>
      <c r="C88" s="39" t="s">
        <v>142</v>
      </c>
      <c r="D88" s="40"/>
      <c r="E88" s="40"/>
      <c r="F88" s="40"/>
      <c r="G88" s="74"/>
    </row>
    <row r="89" spans="1:7" s="2" customFormat="1" x14ac:dyDescent="0.25">
      <c r="A89" s="38" t="s">
        <v>89</v>
      </c>
      <c r="B89" s="38" t="s">
        <v>143</v>
      </c>
      <c r="C89" s="39" t="s">
        <v>142</v>
      </c>
      <c r="D89" s="40"/>
      <c r="E89" s="40"/>
      <c r="F89" s="40"/>
      <c r="G89" s="74"/>
    </row>
    <row r="90" spans="1:7" s="2" customFormat="1" ht="15.75" thickBot="1" x14ac:dyDescent="0.3">
      <c r="A90" s="38"/>
      <c r="B90" s="38"/>
      <c r="C90" s="39"/>
      <c r="D90" s="40"/>
      <c r="E90" s="40"/>
      <c r="F90" s="40"/>
      <c r="G90" s="74"/>
    </row>
    <row r="91" spans="1:7" s="2" customFormat="1" ht="15.75" thickBot="1" x14ac:dyDescent="0.3">
      <c r="A91" s="53" t="s">
        <v>88</v>
      </c>
      <c r="B91" s="54" t="s">
        <v>144</v>
      </c>
      <c r="C91" s="55" t="s">
        <v>145</v>
      </c>
      <c r="D91" s="40"/>
      <c r="E91" s="40"/>
      <c r="F91" s="40"/>
      <c r="G91" s="74"/>
    </row>
    <row r="92" spans="1:7" s="2" customFormat="1" x14ac:dyDescent="0.25">
      <c r="A92" s="38"/>
      <c r="B92" s="38"/>
      <c r="C92" s="39"/>
      <c r="D92" s="40"/>
      <c r="E92" s="40"/>
      <c r="F92" s="40"/>
      <c r="G92" s="74"/>
    </row>
    <row r="93" spans="1:7" s="1" customFormat="1" x14ac:dyDescent="0.25">
      <c r="A93" s="30" t="s">
        <v>102</v>
      </c>
      <c r="B93" s="30" t="s">
        <v>11</v>
      </c>
      <c r="C93" s="31" t="s">
        <v>47</v>
      </c>
      <c r="D93" s="111" t="s">
        <v>635</v>
      </c>
      <c r="E93" s="111" t="s">
        <v>636</v>
      </c>
      <c r="F93" s="111" t="s">
        <v>645</v>
      </c>
      <c r="G93" s="119" t="s">
        <v>613</v>
      </c>
    </row>
    <row r="94" spans="1:7" s="1" customFormat="1" x14ac:dyDescent="0.25">
      <c r="A94" s="48"/>
      <c r="B94" s="48"/>
      <c r="C94" s="49"/>
      <c r="D94" s="50"/>
      <c r="E94" s="50"/>
      <c r="F94" s="50"/>
      <c r="G94" s="75"/>
    </row>
    <row r="95" spans="1:7" s="2" customFormat="1" x14ac:dyDescent="0.25">
      <c r="A95" s="38" t="s">
        <v>146</v>
      </c>
      <c r="B95" s="38" t="s">
        <v>147</v>
      </c>
      <c r="C95" s="39" t="s">
        <v>148</v>
      </c>
      <c r="D95" s="40"/>
      <c r="E95" s="40"/>
      <c r="F95" s="40"/>
      <c r="G95" s="74"/>
    </row>
    <row r="96" spans="1:7" x14ac:dyDescent="0.25">
      <c r="A96" s="25" t="s">
        <v>95</v>
      </c>
      <c r="B96" s="25" t="s">
        <v>149</v>
      </c>
      <c r="C96" s="24" t="s">
        <v>150</v>
      </c>
    </row>
    <row r="97" spans="1:7" x14ac:dyDescent="0.25">
      <c r="A97" s="28" t="s">
        <v>151</v>
      </c>
      <c r="B97" s="28" t="s">
        <v>128</v>
      </c>
      <c r="C97" s="26" t="s">
        <v>100</v>
      </c>
      <c r="D97" s="9">
        <v>6262.5</v>
      </c>
      <c r="E97" s="9">
        <v>10000</v>
      </c>
      <c r="F97" s="9">
        <v>4208.5</v>
      </c>
      <c r="G97" s="77">
        <f>F97/E97*100</f>
        <v>42.085000000000001</v>
      </c>
    </row>
    <row r="98" spans="1:7" x14ac:dyDescent="0.25">
      <c r="A98" s="28" t="s">
        <v>146</v>
      </c>
      <c r="B98" s="28" t="s">
        <v>147</v>
      </c>
      <c r="C98" s="26" t="s">
        <v>97</v>
      </c>
      <c r="D98" s="9">
        <f>+D97</f>
        <v>6262.5</v>
      </c>
      <c r="E98" s="9">
        <f>+E97</f>
        <v>10000</v>
      </c>
      <c r="F98" s="9">
        <f>+F97</f>
        <v>4208.5</v>
      </c>
      <c r="G98" s="77">
        <f>F98/E98*100</f>
        <v>42.085000000000001</v>
      </c>
    </row>
    <row r="100" spans="1:7" s="2" customFormat="1" x14ac:dyDescent="0.25">
      <c r="A100" s="38" t="s">
        <v>93</v>
      </c>
      <c r="B100" s="38" t="s">
        <v>152</v>
      </c>
      <c r="C100" s="39" t="s">
        <v>153</v>
      </c>
      <c r="D100" s="40"/>
      <c r="E100" s="40"/>
      <c r="F100" s="40"/>
      <c r="G100" s="74"/>
    </row>
    <row r="101" spans="1:7" x14ac:dyDescent="0.25">
      <c r="A101" s="25" t="s">
        <v>95</v>
      </c>
      <c r="B101" s="25" t="s">
        <v>149</v>
      </c>
      <c r="C101" s="24" t="s">
        <v>150</v>
      </c>
    </row>
    <row r="102" spans="1:7" x14ac:dyDescent="0.25">
      <c r="A102" s="28" t="s">
        <v>154</v>
      </c>
      <c r="B102" s="28" t="s">
        <v>155</v>
      </c>
      <c r="C102" s="26" t="s">
        <v>156</v>
      </c>
      <c r="D102" s="9">
        <v>18376.43</v>
      </c>
      <c r="E102" s="9">
        <v>10000</v>
      </c>
      <c r="F102" s="9">
        <v>4711.5200000000004</v>
      </c>
      <c r="G102" s="77">
        <f>F102/E102*100</f>
        <v>47.115200000000009</v>
      </c>
    </row>
    <row r="103" spans="1:7" x14ac:dyDescent="0.25">
      <c r="A103" s="28" t="s">
        <v>93</v>
      </c>
      <c r="B103" s="28" t="s">
        <v>152</v>
      </c>
      <c r="C103" s="26" t="s">
        <v>97</v>
      </c>
      <c r="D103" s="9">
        <f>+D102</f>
        <v>18376.43</v>
      </c>
      <c r="E103" s="9">
        <f>+E102</f>
        <v>10000</v>
      </c>
      <c r="F103" s="9">
        <f>+F102</f>
        <v>4711.5200000000004</v>
      </c>
      <c r="G103" s="77">
        <f>F103/E103*100</f>
        <v>47.115200000000009</v>
      </c>
    </row>
    <row r="105" spans="1:7" s="2" customFormat="1" x14ac:dyDescent="0.25">
      <c r="A105" s="38" t="s">
        <v>93</v>
      </c>
      <c r="B105" s="38" t="s">
        <v>157</v>
      </c>
      <c r="C105" s="39" t="s">
        <v>158</v>
      </c>
      <c r="D105" s="40"/>
      <c r="E105" s="40"/>
      <c r="F105" s="40"/>
      <c r="G105" s="74"/>
    </row>
    <row r="106" spans="1:7" x14ac:dyDescent="0.25">
      <c r="A106" s="25" t="s">
        <v>95</v>
      </c>
      <c r="B106" s="25" t="s">
        <v>149</v>
      </c>
      <c r="C106" s="24" t="s">
        <v>150</v>
      </c>
    </row>
    <row r="107" spans="1:7" x14ac:dyDescent="0.25">
      <c r="A107" s="28" t="s">
        <v>159</v>
      </c>
      <c r="B107" s="28" t="s">
        <v>155</v>
      </c>
      <c r="C107" s="26" t="s">
        <v>156</v>
      </c>
      <c r="D107" s="9">
        <v>99684</v>
      </c>
      <c r="E107" s="9">
        <v>108000</v>
      </c>
      <c r="F107" s="9">
        <v>107350</v>
      </c>
      <c r="G107" s="77">
        <f>F107/E107*100</f>
        <v>99.398148148148152</v>
      </c>
    </row>
    <row r="108" spans="1:7" x14ac:dyDescent="0.25">
      <c r="A108" s="28" t="s">
        <v>93</v>
      </c>
      <c r="B108" s="28" t="s">
        <v>157</v>
      </c>
      <c r="C108" s="26" t="s">
        <v>97</v>
      </c>
      <c r="D108" s="9">
        <f>+D107</f>
        <v>99684</v>
      </c>
      <c r="E108" s="9">
        <f>+E107</f>
        <v>108000</v>
      </c>
      <c r="F108" s="9">
        <f>+F107</f>
        <v>107350</v>
      </c>
      <c r="G108" s="77">
        <f>F108/E108*100</f>
        <v>99.398148148148152</v>
      </c>
    </row>
    <row r="110" spans="1:7" s="2" customFormat="1" x14ac:dyDescent="0.25">
      <c r="A110" s="38" t="s">
        <v>93</v>
      </c>
      <c r="B110" s="38" t="s">
        <v>160</v>
      </c>
      <c r="C110" s="39" t="s">
        <v>161</v>
      </c>
      <c r="D110" s="40"/>
      <c r="E110" s="40"/>
      <c r="F110" s="40"/>
      <c r="G110" s="74"/>
    </row>
    <row r="111" spans="1:7" x14ac:dyDescent="0.25">
      <c r="A111" s="25" t="s">
        <v>95</v>
      </c>
      <c r="B111" s="25" t="s">
        <v>162</v>
      </c>
      <c r="C111" s="24" t="s">
        <v>163</v>
      </c>
    </row>
    <row r="112" spans="1:7" x14ac:dyDescent="0.25">
      <c r="A112" s="28" t="s">
        <v>164</v>
      </c>
      <c r="B112" s="28" t="s">
        <v>155</v>
      </c>
      <c r="C112" s="26" t="s">
        <v>156</v>
      </c>
      <c r="D112" s="9">
        <v>0</v>
      </c>
      <c r="E112" s="9">
        <v>2000</v>
      </c>
      <c r="F112" s="9">
        <v>1127.08</v>
      </c>
      <c r="G112" s="77">
        <f>F112/E112*100</f>
        <v>56.353999999999992</v>
      </c>
    </row>
    <row r="113" spans="1:7" x14ac:dyDescent="0.25">
      <c r="A113" s="28" t="s">
        <v>93</v>
      </c>
      <c r="B113" s="28" t="s">
        <v>160</v>
      </c>
      <c r="C113" s="26" t="s">
        <v>97</v>
      </c>
      <c r="D113" s="9">
        <f>+D112</f>
        <v>0</v>
      </c>
      <c r="E113" s="9">
        <f>+E112</f>
        <v>2000</v>
      </c>
      <c r="F113" s="9">
        <f>+F112</f>
        <v>1127.08</v>
      </c>
      <c r="G113" s="77">
        <f>F113/E113*100</f>
        <v>56.353999999999992</v>
      </c>
    </row>
    <row r="115" spans="1:7" s="2" customFormat="1" x14ac:dyDescent="0.25">
      <c r="A115" s="38" t="s">
        <v>93</v>
      </c>
      <c r="B115" s="38" t="s">
        <v>165</v>
      </c>
      <c r="C115" s="39" t="s">
        <v>166</v>
      </c>
      <c r="D115" s="40"/>
      <c r="E115" s="40"/>
      <c r="F115" s="40"/>
      <c r="G115" s="74"/>
    </row>
    <row r="116" spans="1:7" x14ac:dyDescent="0.25">
      <c r="A116" s="25" t="s">
        <v>95</v>
      </c>
      <c r="B116" s="25" t="s">
        <v>167</v>
      </c>
      <c r="C116" s="24" t="s">
        <v>168</v>
      </c>
    </row>
    <row r="117" spans="1:7" x14ac:dyDescent="0.25">
      <c r="A117" s="28" t="s">
        <v>169</v>
      </c>
      <c r="B117" s="28" t="s">
        <v>155</v>
      </c>
      <c r="C117" s="26" t="s">
        <v>156</v>
      </c>
      <c r="D117" s="9">
        <v>90000</v>
      </c>
      <c r="E117" s="9">
        <v>100000</v>
      </c>
      <c r="F117" s="9">
        <v>94000</v>
      </c>
      <c r="G117" s="77">
        <f>F117/E117*100</f>
        <v>94</v>
      </c>
    </row>
    <row r="118" spans="1:7" x14ac:dyDescent="0.25">
      <c r="A118" s="28" t="s">
        <v>93</v>
      </c>
      <c r="B118" s="28" t="s">
        <v>165</v>
      </c>
      <c r="C118" s="26" t="s">
        <v>97</v>
      </c>
      <c r="D118" s="9">
        <f>+D117</f>
        <v>90000</v>
      </c>
      <c r="E118" s="9">
        <f>+E117</f>
        <v>100000</v>
      </c>
      <c r="F118" s="9">
        <f>+F117</f>
        <v>94000</v>
      </c>
      <c r="G118" s="77">
        <f>F118/E118*100</f>
        <v>94</v>
      </c>
    </row>
    <row r="119" spans="1:7" s="1" customFormat="1" x14ac:dyDescent="0.25">
      <c r="A119" s="30" t="s">
        <v>102</v>
      </c>
      <c r="B119" s="30" t="s">
        <v>11</v>
      </c>
      <c r="C119" s="31" t="s">
        <v>47</v>
      </c>
      <c r="D119" s="111" t="s">
        <v>635</v>
      </c>
      <c r="E119" s="111" t="s">
        <v>636</v>
      </c>
      <c r="F119" s="111" t="s">
        <v>645</v>
      </c>
      <c r="G119" s="119" t="s">
        <v>613</v>
      </c>
    </row>
    <row r="120" spans="1:7" s="2" customFormat="1" x14ac:dyDescent="0.25">
      <c r="A120" s="38" t="s">
        <v>170</v>
      </c>
      <c r="B120" s="38" t="s">
        <v>171</v>
      </c>
      <c r="C120" s="39" t="s">
        <v>172</v>
      </c>
      <c r="D120" s="40"/>
      <c r="E120" s="40"/>
      <c r="F120" s="40"/>
      <c r="G120" s="74"/>
    </row>
    <row r="121" spans="1:7" x14ac:dyDescent="0.25">
      <c r="A121" s="25" t="s">
        <v>95</v>
      </c>
      <c r="B121" s="25" t="s">
        <v>173</v>
      </c>
      <c r="C121" s="24" t="s">
        <v>174</v>
      </c>
    </row>
    <row r="122" spans="1:7" x14ac:dyDescent="0.25">
      <c r="A122" s="28" t="s">
        <v>175</v>
      </c>
      <c r="B122" s="28" t="s">
        <v>176</v>
      </c>
      <c r="C122" s="26" t="s">
        <v>177</v>
      </c>
      <c r="D122" s="9">
        <v>1272.7</v>
      </c>
      <c r="E122" s="9">
        <v>30000</v>
      </c>
      <c r="F122" s="9">
        <v>11139.9</v>
      </c>
      <c r="G122" s="77">
        <f>F122/E122*100</f>
        <v>37.133000000000003</v>
      </c>
    </row>
    <row r="123" spans="1:7" x14ac:dyDescent="0.25">
      <c r="A123" s="28" t="s">
        <v>93</v>
      </c>
      <c r="B123" s="28" t="s">
        <v>171</v>
      </c>
      <c r="C123" s="26" t="s">
        <v>97</v>
      </c>
      <c r="D123" s="9">
        <f>+D122</f>
        <v>1272.7</v>
      </c>
      <c r="E123" s="9">
        <f>+E122</f>
        <v>30000</v>
      </c>
      <c r="F123" s="9">
        <f>+F122</f>
        <v>11139.9</v>
      </c>
      <c r="G123" s="77">
        <f>F123/E123*100</f>
        <v>37.133000000000003</v>
      </c>
    </row>
    <row r="125" spans="1:7" s="2" customFormat="1" x14ac:dyDescent="0.25">
      <c r="A125" s="38" t="s">
        <v>93</v>
      </c>
      <c r="B125" s="38" t="s">
        <v>178</v>
      </c>
      <c r="C125" s="39" t="s">
        <v>179</v>
      </c>
      <c r="D125" s="40"/>
      <c r="E125" s="40"/>
      <c r="F125" s="40"/>
      <c r="G125" s="74"/>
    </row>
    <row r="126" spans="1:7" x14ac:dyDescent="0.25">
      <c r="A126" s="25" t="s">
        <v>95</v>
      </c>
      <c r="B126" s="25" t="s">
        <v>180</v>
      </c>
      <c r="C126" s="24" t="s">
        <v>181</v>
      </c>
    </row>
    <row r="127" spans="1:7" x14ac:dyDescent="0.25">
      <c r="A127" s="28" t="s">
        <v>182</v>
      </c>
      <c r="B127" s="28" t="s">
        <v>176</v>
      </c>
      <c r="C127" s="26" t="s">
        <v>177</v>
      </c>
      <c r="D127" s="9">
        <v>59846.3</v>
      </c>
      <c r="E127" s="9">
        <v>60000</v>
      </c>
      <c r="F127" s="9">
        <v>54733.9</v>
      </c>
      <c r="G127" s="77">
        <f>F127/E127*100</f>
        <v>91.223166666666671</v>
      </c>
    </row>
    <row r="128" spans="1:7" x14ac:dyDescent="0.25">
      <c r="A128" s="28" t="s">
        <v>93</v>
      </c>
      <c r="B128" s="28" t="s">
        <v>178</v>
      </c>
      <c r="C128" s="26" t="s">
        <v>97</v>
      </c>
      <c r="D128" s="9">
        <f>+D127</f>
        <v>59846.3</v>
      </c>
      <c r="E128" s="9">
        <f>+E127</f>
        <v>60000</v>
      </c>
      <c r="F128" s="9">
        <f>+F127</f>
        <v>54733.9</v>
      </c>
      <c r="G128" s="77">
        <f>F128/E128*100</f>
        <v>91.223166666666671</v>
      </c>
    </row>
    <row r="130" spans="1:7" s="2" customFormat="1" x14ac:dyDescent="0.25">
      <c r="A130" s="38" t="s">
        <v>93</v>
      </c>
      <c r="B130" s="38" t="s">
        <v>184</v>
      </c>
      <c r="C130" s="39" t="s">
        <v>185</v>
      </c>
      <c r="D130" s="40"/>
      <c r="E130" s="40"/>
      <c r="F130" s="40"/>
      <c r="G130" s="74"/>
    </row>
    <row r="131" spans="1:7" x14ac:dyDescent="0.25">
      <c r="A131" s="25" t="s">
        <v>186</v>
      </c>
      <c r="B131" s="25" t="s">
        <v>187</v>
      </c>
      <c r="C131" s="24" t="s">
        <v>188</v>
      </c>
    </row>
    <row r="132" spans="1:7" x14ac:dyDescent="0.25">
      <c r="A132" s="28" t="s">
        <v>183</v>
      </c>
      <c r="B132" s="28" t="s">
        <v>155</v>
      </c>
      <c r="C132" s="26" t="s">
        <v>156</v>
      </c>
      <c r="D132" s="9">
        <v>606060.89</v>
      </c>
      <c r="E132" s="9">
        <v>300000</v>
      </c>
      <c r="F132" s="9">
        <v>293120.21000000002</v>
      </c>
      <c r="G132" s="77">
        <f>F132/E132*100</f>
        <v>97.706736666666671</v>
      </c>
    </row>
    <row r="133" spans="1:7" x14ac:dyDescent="0.25">
      <c r="A133" s="28" t="s">
        <v>93</v>
      </c>
      <c r="B133" s="28" t="s">
        <v>184</v>
      </c>
      <c r="C133" s="26" t="s">
        <v>97</v>
      </c>
      <c r="D133" s="9">
        <f>+D132</f>
        <v>606060.89</v>
      </c>
      <c r="E133" s="9">
        <f>+E132</f>
        <v>300000</v>
      </c>
      <c r="F133" s="9">
        <f>+F132</f>
        <v>293120.21000000002</v>
      </c>
      <c r="G133" s="77">
        <f>F133/E133*100</f>
        <v>97.706736666666671</v>
      </c>
    </row>
    <row r="135" spans="1:7" s="2" customFormat="1" x14ac:dyDescent="0.25">
      <c r="A135" s="38" t="s">
        <v>93</v>
      </c>
      <c r="B135" s="38" t="s">
        <v>189</v>
      </c>
      <c r="C135" s="39" t="s">
        <v>190</v>
      </c>
      <c r="D135" s="40"/>
      <c r="E135" s="40"/>
      <c r="F135" s="40"/>
      <c r="G135" s="74"/>
    </row>
    <row r="136" spans="1:7" x14ac:dyDescent="0.25">
      <c r="A136" s="25" t="s">
        <v>95</v>
      </c>
      <c r="B136" s="25" t="s">
        <v>191</v>
      </c>
      <c r="C136" s="24" t="s">
        <v>192</v>
      </c>
    </row>
    <row r="137" spans="1:7" x14ac:dyDescent="0.25">
      <c r="A137" s="28" t="s">
        <v>193</v>
      </c>
      <c r="B137" s="28" t="s">
        <v>155</v>
      </c>
      <c r="C137" s="26" t="s">
        <v>156</v>
      </c>
      <c r="D137" s="9">
        <v>25000</v>
      </c>
      <c r="E137" s="9">
        <v>25000</v>
      </c>
      <c r="F137" s="9">
        <v>20000</v>
      </c>
      <c r="G137" s="77">
        <f>F137/E137*100</f>
        <v>80</v>
      </c>
    </row>
    <row r="138" spans="1:7" x14ac:dyDescent="0.25">
      <c r="A138" s="28" t="s">
        <v>93</v>
      </c>
      <c r="B138" s="28" t="s">
        <v>189</v>
      </c>
      <c r="C138" s="26" t="s">
        <v>97</v>
      </c>
      <c r="D138" s="9">
        <f>+D137</f>
        <v>25000</v>
      </c>
      <c r="E138" s="9">
        <f>+E137</f>
        <v>25000</v>
      </c>
      <c r="F138" s="9">
        <f>+F137</f>
        <v>20000</v>
      </c>
      <c r="G138" s="77">
        <f>F138/E138*100</f>
        <v>80</v>
      </c>
    </row>
    <row r="140" spans="1:7" s="2" customFormat="1" x14ac:dyDescent="0.25">
      <c r="A140" s="38" t="s">
        <v>93</v>
      </c>
      <c r="B140" s="38" t="s">
        <v>194</v>
      </c>
      <c r="C140" s="39" t="s">
        <v>195</v>
      </c>
      <c r="D140" s="40"/>
      <c r="E140" s="40"/>
      <c r="F140" s="40"/>
      <c r="G140" s="74"/>
    </row>
    <row r="141" spans="1:7" x14ac:dyDescent="0.25">
      <c r="A141" s="25" t="s">
        <v>95</v>
      </c>
      <c r="B141" s="25" t="s">
        <v>196</v>
      </c>
      <c r="C141" s="24" t="s">
        <v>197</v>
      </c>
    </row>
    <row r="142" spans="1:7" x14ac:dyDescent="0.25">
      <c r="A142" s="28" t="s">
        <v>198</v>
      </c>
      <c r="B142" s="28" t="s">
        <v>155</v>
      </c>
      <c r="C142" s="26" t="s">
        <v>156</v>
      </c>
      <c r="D142" s="9">
        <v>49974.52</v>
      </c>
      <c r="E142" s="9">
        <v>25000</v>
      </c>
      <c r="F142" s="9">
        <v>20224.490000000002</v>
      </c>
      <c r="G142" s="77">
        <f>F142/E142*100</f>
        <v>80.897959999999998</v>
      </c>
    </row>
    <row r="143" spans="1:7" x14ac:dyDescent="0.25">
      <c r="A143" s="28" t="s">
        <v>93</v>
      </c>
      <c r="B143" s="28" t="s">
        <v>194</v>
      </c>
      <c r="C143" s="26" t="s">
        <v>97</v>
      </c>
      <c r="D143" s="9">
        <f>+D142</f>
        <v>49974.52</v>
      </c>
      <c r="E143" s="9">
        <f>+E142</f>
        <v>25000</v>
      </c>
      <c r="F143" s="9">
        <f>+F142</f>
        <v>20224.490000000002</v>
      </c>
      <c r="G143" s="77">
        <f>F143/E143*100</f>
        <v>80.897959999999998</v>
      </c>
    </row>
    <row r="145" spans="1:7" s="2" customFormat="1" x14ac:dyDescent="0.25">
      <c r="A145" s="38" t="s">
        <v>93</v>
      </c>
      <c r="B145" s="38" t="s">
        <v>199</v>
      </c>
      <c r="C145" s="39" t="s">
        <v>200</v>
      </c>
      <c r="D145" s="40"/>
      <c r="E145" s="40"/>
      <c r="F145" s="40"/>
      <c r="G145" s="74"/>
    </row>
    <row r="146" spans="1:7" x14ac:dyDescent="0.25">
      <c r="A146" s="25" t="s">
        <v>95</v>
      </c>
      <c r="B146" s="25" t="s">
        <v>201</v>
      </c>
      <c r="C146" s="24" t="s">
        <v>202</v>
      </c>
    </row>
    <row r="147" spans="1:7" x14ac:dyDescent="0.25">
      <c r="A147" s="28" t="s">
        <v>203</v>
      </c>
      <c r="B147" s="28" t="s">
        <v>155</v>
      </c>
      <c r="C147" s="26" t="s">
        <v>156</v>
      </c>
      <c r="D147" s="9">
        <v>12000</v>
      </c>
      <c r="E147" s="9">
        <v>16000</v>
      </c>
      <c r="F147" s="9">
        <v>15000</v>
      </c>
      <c r="G147" s="77">
        <f>F147/E147*100</f>
        <v>93.75</v>
      </c>
    </row>
    <row r="148" spans="1:7" x14ac:dyDescent="0.25">
      <c r="A148" s="28" t="s">
        <v>93</v>
      </c>
      <c r="B148" s="28" t="s">
        <v>199</v>
      </c>
      <c r="C148" s="26" t="s">
        <v>97</v>
      </c>
      <c r="D148" s="9">
        <f>+D147</f>
        <v>12000</v>
      </c>
      <c r="E148" s="9">
        <f>+E147</f>
        <v>16000</v>
      </c>
      <c r="F148" s="9">
        <f>+F147</f>
        <v>15000</v>
      </c>
      <c r="G148" s="77">
        <f>F148/E148*100</f>
        <v>93.75</v>
      </c>
    </row>
    <row r="150" spans="1:7" s="1" customFormat="1" x14ac:dyDescent="0.25">
      <c r="A150" s="30" t="s">
        <v>102</v>
      </c>
      <c r="B150" s="30" t="s">
        <v>11</v>
      </c>
      <c r="C150" s="31" t="s">
        <v>47</v>
      </c>
      <c r="D150" s="111" t="s">
        <v>635</v>
      </c>
      <c r="E150" s="111" t="s">
        <v>636</v>
      </c>
      <c r="F150" s="111" t="s">
        <v>645</v>
      </c>
      <c r="G150" s="119" t="s">
        <v>613</v>
      </c>
    </row>
    <row r="152" spans="1:7" s="2" customFormat="1" x14ac:dyDescent="0.25">
      <c r="A152" s="38" t="s">
        <v>170</v>
      </c>
      <c r="B152" s="38" t="s">
        <v>204</v>
      </c>
      <c r="C152" s="39" t="s">
        <v>205</v>
      </c>
      <c r="D152" s="40"/>
      <c r="E152" s="40"/>
      <c r="F152" s="40"/>
      <c r="G152" s="74"/>
    </row>
    <row r="153" spans="1:7" x14ac:dyDescent="0.25">
      <c r="A153" s="25" t="s">
        <v>95</v>
      </c>
      <c r="B153" s="25" t="s">
        <v>162</v>
      </c>
      <c r="C153" s="24" t="s">
        <v>163</v>
      </c>
    </row>
    <row r="154" spans="1:7" x14ac:dyDescent="0.25">
      <c r="A154" s="28" t="s">
        <v>206</v>
      </c>
      <c r="B154" s="28" t="s">
        <v>207</v>
      </c>
      <c r="C154" s="26" t="s">
        <v>111</v>
      </c>
      <c r="D154" s="9">
        <v>60000</v>
      </c>
      <c r="E154" s="9">
        <v>60000</v>
      </c>
      <c r="F154" s="9">
        <v>52500</v>
      </c>
      <c r="G154" s="77">
        <f>F154/E154*100</f>
        <v>87.5</v>
      </c>
    </row>
    <row r="155" spans="1:7" x14ac:dyDescent="0.25">
      <c r="A155" s="28" t="s">
        <v>93</v>
      </c>
      <c r="B155" s="28" t="s">
        <v>204</v>
      </c>
      <c r="C155" s="26" t="s">
        <v>97</v>
      </c>
      <c r="D155" s="9">
        <f>+D154</f>
        <v>60000</v>
      </c>
      <c r="E155" s="9">
        <f>+E154</f>
        <v>60000</v>
      </c>
      <c r="F155" s="9">
        <f>+F154</f>
        <v>52500</v>
      </c>
      <c r="G155" s="77">
        <f>F155/E155*100</f>
        <v>87.5</v>
      </c>
    </row>
    <row r="157" spans="1:7" s="2" customFormat="1" x14ac:dyDescent="0.25">
      <c r="A157" s="38" t="s">
        <v>93</v>
      </c>
      <c r="B157" s="38" t="s">
        <v>208</v>
      </c>
      <c r="C157" s="39" t="s">
        <v>209</v>
      </c>
      <c r="D157" s="40"/>
      <c r="E157" s="40"/>
      <c r="F157" s="40"/>
      <c r="G157" s="74"/>
    </row>
    <row r="158" spans="1:7" x14ac:dyDescent="0.25">
      <c r="A158" s="25" t="s">
        <v>210</v>
      </c>
      <c r="B158" s="25" t="s">
        <v>162</v>
      </c>
      <c r="C158" s="24" t="s">
        <v>163</v>
      </c>
    </row>
    <row r="159" spans="1:7" x14ac:dyDescent="0.25">
      <c r="A159" s="28" t="s">
        <v>211</v>
      </c>
      <c r="B159" s="28" t="s">
        <v>207</v>
      </c>
      <c r="C159" s="26" t="s">
        <v>111</v>
      </c>
      <c r="D159" s="9">
        <v>100000</v>
      </c>
      <c r="E159" s="9">
        <v>100000</v>
      </c>
      <c r="F159" s="9">
        <v>92705.18</v>
      </c>
      <c r="G159" s="77">
        <f>F159/E159*100</f>
        <v>92.705179999999999</v>
      </c>
    </row>
    <row r="160" spans="1:7" x14ac:dyDescent="0.25">
      <c r="A160" s="28" t="s">
        <v>93</v>
      </c>
      <c r="B160" s="28" t="s">
        <v>208</v>
      </c>
      <c r="C160" s="26" t="s">
        <v>97</v>
      </c>
      <c r="D160" s="9">
        <f>+D159</f>
        <v>100000</v>
      </c>
      <c r="E160" s="9">
        <f>+E159</f>
        <v>100000</v>
      </c>
      <c r="F160" s="9">
        <f>+F159</f>
        <v>92705.18</v>
      </c>
      <c r="G160" s="77">
        <f>F160/E160*100</f>
        <v>92.705179999999999</v>
      </c>
    </row>
    <row r="162" spans="1:7" s="2" customFormat="1" x14ac:dyDescent="0.25">
      <c r="A162" s="38" t="s">
        <v>93</v>
      </c>
      <c r="B162" s="38" t="s">
        <v>212</v>
      </c>
      <c r="C162" s="39" t="s">
        <v>213</v>
      </c>
      <c r="D162" s="40"/>
      <c r="E162" s="40"/>
      <c r="F162" s="40"/>
      <c r="G162" s="74"/>
    </row>
    <row r="163" spans="1:7" x14ac:dyDescent="0.25">
      <c r="A163" s="25" t="s">
        <v>95</v>
      </c>
      <c r="B163" s="25" t="s">
        <v>162</v>
      </c>
      <c r="C163" s="24" t="s">
        <v>163</v>
      </c>
    </row>
    <row r="164" spans="1:7" x14ac:dyDescent="0.25">
      <c r="A164" s="28" t="s">
        <v>214</v>
      </c>
      <c r="B164" s="28" t="s">
        <v>215</v>
      </c>
      <c r="C164" s="26" t="s">
        <v>216</v>
      </c>
      <c r="D164" s="9">
        <v>258507.73</v>
      </c>
      <c r="E164" s="9">
        <v>500000</v>
      </c>
      <c r="F164" s="9">
        <v>487730.69</v>
      </c>
      <c r="G164" s="77">
        <f>F164/E164*100</f>
        <v>97.546137999999999</v>
      </c>
    </row>
    <row r="165" spans="1:7" x14ac:dyDescent="0.25">
      <c r="A165" s="28" t="s">
        <v>217</v>
      </c>
      <c r="B165" s="28" t="s">
        <v>218</v>
      </c>
      <c r="C165" s="26" t="s">
        <v>219</v>
      </c>
      <c r="D165" s="9">
        <v>41107.29</v>
      </c>
      <c r="E165" s="9">
        <v>70000</v>
      </c>
      <c r="F165" s="9">
        <v>71963.759999999995</v>
      </c>
      <c r="G165" s="77">
        <f t="shared" ref="G165:G167" si="8">F165/E165*100</f>
        <v>102.80537142857142</v>
      </c>
    </row>
    <row r="166" spans="1:7" x14ac:dyDescent="0.25">
      <c r="A166" s="28" t="s">
        <v>220</v>
      </c>
      <c r="B166" s="28" t="s">
        <v>221</v>
      </c>
      <c r="C166" s="26" t="s">
        <v>222</v>
      </c>
      <c r="D166" s="9">
        <v>18692.400000000001</v>
      </c>
      <c r="E166" s="9">
        <v>22000</v>
      </c>
      <c r="F166" s="9">
        <v>21619.8</v>
      </c>
      <c r="G166" s="77">
        <f t="shared" si="8"/>
        <v>98.271818181818176</v>
      </c>
    </row>
    <row r="167" spans="1:7" x14ac:dyDescent="0.25">
      <c r="A167" s="28" t="s">
        <v>93</v>
      </c>
      <c r="B167" s="28" t="s">
        <v>212</v>
      </c>
      <c r="C167" s="26" t="s">
        <v>97</v>
      </c>
      <c r="D167" s="9">
        <f>SUM(D164:D166)</f>
        <v>318307.42000000004</v>
      </c>
      <c r="E167" s="9">
        <f>SUM(E164:E166)</f>
        <v>592000</v>
      </c>
      <c r="F167" s="9">
        <f>SUM(F164:F166)</f>
        <v>581314.25</v>
      </c>
      <c r="G167" s="77">
        <f t="shared" si="8"/>
        <v>98.194974662162167</v>
      </c>
    </row>
    <row r="169" spans="1:7" s="2" customFormat="1" x14ac:dyDescent="0.25">
      <c r="A169" s="38" t="s">
        <v>93</v>
      </c>
      <c r="B169" s="38" t="s">
        <v>223</v>
      </c>
      <c r="C169" s="39" t="s">
        <v>224</v>
      </c>
      <c r="D169" s="40"/>
      <c r="E169" s="40"/>
      <c r="F169" s="40"/>
      <c r="G169" s="74"/>
    </row>
    <row r="170" spans="1:7" x14ac:dyDescent="0.25">
      <c r="A170" s="25" t="s">
        <v>95</v>
      </c>
      <c r="B170" s="25" t="s">
        <v>196</v>
      </c>
      <c r="C170" s="24" t="s">
        <v>225</v>
      </c>
    </row>
    <row r="171" spans="1:7" x14ac:dyDescent="0.25">
      <c r="A171" s="28" t="s">
        <v>226</v>
      </c>
      <c r="B171" s="28" t="s">
        <v>155</v>
      </c>
      <c r="C171" s="26" t="s">
        <v>156</v>
      </c>
      <c r="D171" s="9">
        <v>0</v>
      </c>
      <c r="E171" s="9">
        <v>0</v>
      </c>
      <c r="F171" s="9"/>
      <c r="G171" s="77"/>
    </row>
    <row r="172" spans="1:7" x14ac:dyDescent="0.25">
      <c r="A172" s="28" t="s">
        <v>93</v>
      </c>
      <c r="B172" s="28" t="s">
        <v>165</v>
      </c>
      <c r="C172" s="26" t="s">
        <v>97</v>
      </c>
      <c r="D172" s="9">
        <f>+D171</f>
        <v>0</v>
      </c>
      <c r="E172" s="9">
        <f>+E171</f>
        <v>0</v>
      </c>
      <c r="F172" s="9"/>
      <c r="G172" s="77"/>
    </row>
    <row r="174" spans="1:7" s="2" customFormat="1" x14ac:dyDescent="0.25">
      <c r="A174" s="38" t="s">
        <v>93</v>
      </c>
      <c r="B174" s="38" t="s">
        <v>227</v>
      </c>
      <c r="C174" s="39" t="s">
        <v>228</v>
      </c>
      <c r="D174" s="40"/>
      <c r="E174" s="40"/>
      <c r="F174" s="40"/>
      <c r="G174" s="74"/>
    </row>
    <row r="175" spans="1:7" x14ac:dyDescent="0.25">
      <c r="A175" s="25" t="s">
        <v>95</v>
      </c>
      <c r="B175" s="25" t="s">
        <v>180</v>
      </c>
      <c r="C175" s="24" t="s">
        <v>181</v>
      </c>
    </row>
    <row r="176" spans="1:7" x14ac:dyDescent="0.25">
      <c r="A176" s="28" t="s">
        <v>229</v>
      </c>
      <c r="B176" s="28" t="s">
        <v>155</v>
      </c>
      <c r="C176" s="26" t="s">
        <v>156</v>
      </c>
      <c r="D176" s="9">
        <v>32000</v>
      </c>
      <c r="E176" s="9">
        <v>20000</v>
      </c>
      <c r="F176" s="9">
        <v>18000</v>
      </c>
      <c r="G176" s="77">
        <f>F176/E176*100</f>
        <v>90</v>
      </c>
    </row>
    <row r="177" spans="1:7" x14ac:dyDescent="0.25">
      <c r="A177" s="28" t="s">
        <v>93</v>
      </c>
      <c r="B177" s="28" t="s">
        <v>227</v>
      </c>
      <c r="C177" s="26" t="s">
        <v>97</v>
      </c>
      <c r="D177" s="9">
        <f>+D176</f>
        <v>32000</v>
      </c>
      <c r="E177" s="9">
        <f>+E176</f>
        <v>20000</v>
      </c>
      <c r="F177" s="9">
        <f>+F176</f>
        <v>18000</v>
      </c>
      <c r="G177" s="77">
        <f>F177/E177*100</f>
        <v>90</v>
      </c>
    </row>
    <row r="178" spans="1:7" x14ac:dyDescent="0.25">
      <c r="G178" s="77"/>
    </row>
    <row r="179" spans="1:7" ht="15.75" thickBot="1" x14ac:dyDescent="0.3">
      <c r="A179" s="56" t="s">
        <v>88</v>
      </c>
      <c r="B179" s="56" t="s">
        <v>144</v>
      </c>
      <c r="C179" s="57" t="s">
        <v>97</v>
      </c>
      <c r="D179" s="58">
        <f>+D98+D103+D108+D113+D118+D123+D128+D133+D138+D143+D148+D155+D160+D167+D172+D177</f>
        <v>1478784.7600000002</v>
      </c>
      <c r="E179" s="58">
        <f>+E98+E103+E108+E113+E118+E123+E128+E133+E138+E143+E148+E155+E160+E167+E172+E177</f>
        <v>1458000</v>
      </c>
      <c r="F179" s="58">
        <f>+F98+F103+F108+F113+F118+F123+F128+F133+F138+F143+F148+F155+F160+F167+F172+F177</f>
        <v>1370135.03</v>
      </c>
      <c r="G179" s="77">
        <f>F179/E179*100</f>
        <v>93.973596021947884</v>
      </c>
    </row>
    <row r="180" spans="1:7" ht="15.75" thickTop="1" x14ac:dyDescent="0.25"/>
    <row r="185" spans="1:7" ht="15.75" thickBot="1" x14ac:dyDescent="0.3"/>
    <row r="186" spans="1:7" s="2" customFormat="1" ht="15.75" thickBot="1" x14ac:dyDescent="0.3">
      <c r="A186" s="53" t="s">
        <v>88</v>
      </c>
      <c r="B186" s="54" t="s">
        <v>230</v>
      </c>
      <c r="C186" s="55" t="s">
        <v>231</v>
      </c>
      <c r="D186" s="40"/>
      <c r="E186" s="40"/>
      <c r="F186" s="40"/>
      <c r="G186" s="74"/>
    </row>
    <row r="188" spans="1:7" s="1" customFormat="1" x14ac:dyDescent="0.25">
      <c r="A188" s="30" t="s">
        <v>102</v>
      </c>
      <c r="B188" s="30" t="s">
        <v>11</v>
      </c>
      <c r="C188" s="31" t="s">
        <v>47</v>
      </c>
      <c r="D188" s="111" t="s">
        <v>635</v>
      </c>
      <c r="E188" s="111" t="s">
        <v>636</v>
      </c>
      <c r="F188" s="111" t="s">
        <v>637</v>
      </c>
      <c r="G188" s="119" t="s">
        <v>613</v>
      </c>
    </row>
    <row r="190" spans="1:7" s="2" customFormat="1" x14ac:dyDescent="0.25">
      <c r="A190" s="38" t="s">
        <v>93</v>
      </c>
      <c r="B190" s="38" t="s">
        <v>232</v>
      </c>
      <c r="C190" s="39" t="s">
        <v>233</v>
      </c>
      <c r="D190" s="40"/>
      <c r="E190" s="40"/>
      <c r="F190" s="40"/>
      <c r="G190" s="74"/>
    </row>
    <row r="191" spans="1:7" x14ac:dyDescent="0.25">
      <c r="A191" s="25" t="s">
        <v>95</v>
      </c>
      <c r="B191" s="25" t="s">
        <v>234</v>
      </c>
      <c r="C191" s="24" t="s">
        <v>235</v>
      </c>
    </row>
    <row r="192" spans="1:7" x14ac:dyDescent="0.25">
      <c r="A192" s="28" t="s">
        <v>236</v>
      </c>
      <c r="B192" s="28" t="s">
        <v>207</v>
      </c>
      <c r="C192" s="26" t="s">
        <v>111</v>
      </c>
      <c r="D192" s="9">
        <v>90500</v>
      </c>
      <c r="E192" s="9">
        <v>100000</v>
      </c>
      <c r="F192" s="9">
        <v>88950</v>
      </c>
      <c r="G192" s="77">
        <f>F192/E192*100</f>
        <v>88.949999999999989</v>
      </c>
    </row>
    <row r="193" spans="1:7" x14ac:dyDescent="0.25">
      <c r="A193" s="28" t="s">
        <v>93</v>
      </c>
      <c r="B193" s="28" t="s">
        <v>232</v>
      </c>
      <c r="C193" s="26" t="s">
        <v>97</v>
      </c>
      <c r="D193" s="9">
        <f>+D192</f>
        <v>90500</v>
      </c>
      <c r="E193" s="9">
        <f>+E192</f>
        <v>100000</v>
      </c>
      <c r="F193" s="9">
        <f>+F192</f>
        <v>88950</v>
      </c>
      <c r="G193" s="77">
        <f>F193/E193*100</f>
        <v>88.949999999999989</v>
      </c>
    </row>
    <row r="195" spans="1:7" s="2" customFormat="1" x14ac:dyDescent="0.25">
      <c r="A195" s="38" t="s">
        <v>93</v>
      </c>
      <c r="B195" s="38" t="s">
        <v>237</v>
      </c>
      <c r="C195" s="39" t="s">
        <v>241</v>
      </c>
      <c r="D195" s="40"/>
      <c r="E195" s="40"/>
      <c r="F195" s="40"/>
      <c r="G195" s="73"/>
    </row>
    <row r="196" spans="1:7" x14ac:dyDescent="0.25">
      <c r="A196" s="25" t="s">
        <v>95</v>
      </c>
      <c r="B196" s="25" t="s">
        <v>234</v>
      </c>
      <c r="C196" s="24" t="s">
        <v>235</v>
      </c>
    </row>
    <row r="197" spans="1:7" x14ac:dyDescent="0.25">
      <c r="A197" s="28" t="s">
        <v>238</v>
      </c>
      <c r="B197" s="28" t="s">
        <v>128</v>
      </c>
      <c r="C197" s="26" t="s">
        <v>100</v>
      </c>
      <c r="D197" s="9">
        <v>3920</v>
      </c>
      <c r="E197" s="9">
        <v>9000</v>
      </c>
      <c r="F197" s="9">
        <v>8728.48</v>
      </c>
      <c r="G197" s="77">
        <f>F197/E197*100</f>
        <v>96.983111111111114</v>
      </c>
    </row>
    <row r="198" spans="1:7" x14ac:dyDescent="0.25">
      <c r="A198" s="28" t="s">
        <v>239</v>
      </c>
      <c r="B198" s="28" t="s">
        <v>130</v>
      </c>
      <c r="C198" s="26" t="s">
        <v>240</v>
      </c>
      <c r="D198" s="9">
        <v>3750</v>
      </c>
      <c r="E198" s="9">
        <v>3800</v>
      </c>
      <c r="F198" s="9">
        <v>0</v>
      </c>
      <c r="G198" s="77">
        <f t="shared" ref="G198:G199" si="9">F198/E198*100</f>
        <v>0</v>
      </c>
    </row>
    <row r="199" spans="1:7" x14ac:dyDescent="0.25">
      <c r="A199" s="28" t="s">
        <v>93</v>
      </c>
      <c r="B199" s="28" t="s">
        <v>237</v>
      </c>
      <c r="C199" s="26" t="s">
        <v>97</v>
      </c>
      <c r="D199" s="9">
        <f>+D197+D198</f>
        <v>7670</v>
      </c>
      <c r="E199" s="9">
        <f>+E197+E198</f>
        <v>12800</v>
      </c>
      <c r="F199" s="9">
        <f>+F197+F198</f>
        <v>8728.48</v>
      </c>
      <c r="G199" s="77">
        <f t="shared" si="9"/>
        <v>68.191249999999997</v>
      </c>
    </row>
    <row r="201" spans="1:7" s="2" customFormat="1" x14ac:dyDescent="0.25">
      <c r="A201" s="38" t="s">
        <v>93</v>
      </c>
      <c r="B201" s="38" t="s">
        <v>242</v>
      </c>
      <c r="C201" s="39" t="s">
        <v>243</v>
      </c>
      <c r="D201" s="40"/>
      <c r="E201" s="40"/>
      <c r="F201" s="40"/>
      <c r="G201" s="73"/>
    </row>
    <row r="202" spans="1:7" x14ac:dyDescent="0.25">
      <c r="A202" s="25" t="s">
        <v>95</v>
      </c>
      <c r="B202" s="25" t="s">
        <v>234</v>
      </c>
      <c r="C202" s="24" t="s">
        <v>235</v>
      </c>
    </row>
    <row r="203" spans="1:7" x14ac:dyDescent="0.25">
      <c r="A203" s="28" t="s">
        <v>244</v>
      </c>
      <c r="B203" s="28" t="s">
        <v>128</v>
      </c>
      <c r="C203" s="26" t="s">
        <v>100</v>
      </c>
      <c r="D203" s="9">
        <v>0</v>
      </c>
      <c r="E203" s="9">
        <v>0</v>
      </c>
      <c r="F203" s="9"/>
      <c r="G203" s="77">
        <v>0</v>
      </c>
    </row>
    <row r="204" spans="1:7" x14ac:dyDescent="0.25">
      <c r="A204" s="28" t="s">
        <v>93</v>
      </c>
      <c r="B204" s="28" t="s">
        <v>242</v>
      </c>
      <c r="C204" s="26" t="s">
        <v>97</v>
      </c>
      <c r="D204" s="9">
        <f>+D203</f>
        <v>0</v>
      </c>
      <c r="E204" s="9">
        <f>+E203</f>
        <v>0</v>
      </c>
      <c r="F204" s="9"/>
      <c r="G204" s="77">
        <v>0</v>
      </c>
    </row>
    <row r="206" spans="1:7" s="2" customFormat="1" x14ac:dyDescent="0.25">
      <c r="A206" s="38" t="s">
        <v>93</v>
      </c>
      <c r="B206" s="38" t="s">
        <v>245</v>
      </c>
      <c r="C206" s="39" t="s">
        <v>246</v>
      </c>
      <c r="D206" s="40"/>
      <c r="E206" s="40"/>
      <c r="F206" s="40"/>
      <c r="G206" s="73"/>
    </row>
    <row r="207" spans="1:7" x14ac:dyDescent="0.25">
      <c r="A207" s="25" t="s">
        <v>95</v>
      </c>
      <c r="B207" s="25" t="s">
        <v>234</v>
      </c>
      <c r="C207" s="24" t="s">
        <v>235</v>
      </c>
    </row>
    <row r="208" spans="1:7" x14ac:dyDescent="0.25">
      <c r="A208" s="28" t="s">
        <v>247</v>
      </c>
      <c r="B208" s="28" t="s">
        <v>128</v>
      </c>
      <c r="C208" s="26" t="s">
        <v>100</v>
      </c>
      <c r="D208" s="9">
        <v>2506.8000000000002</v>
      </c>
      <c r="E208" s="9">
        <v>0</v>
      </c>
      <c r="F208" s="9"/>
      <c r="G208" s="77">
        <v>0</v>
      </c>
    </row>
    <row r="209" spans="1:7" x14ac:dyDescent="0.25">
      <c r="A209" s="28" t="s">
        <v>93</v>
      </c>
      <c r="B209" s="28" t="s">
        <v>245</v>
      </c>
      <c r="C209" s="26" t="s">
        <v>97</v>
      </c>
      <c r="D209" s="9">
        <f>+D208</f>
        <v>2506.8000000000002</v>
      </c>
      <c r="E209" s="9">
        <v>0</v>
      </c>
      <c r="F209" s="9"/>
      <c r="G209" s="77">
        <v>0</v>
      </c>
    </row>
    <row r="211" spans="1:7" s="2" customFormat="1" x14ac:dyDescent="0.25">
      <c r="A211" s="38" t="s">
        <v>93</v>
      </c>
      <c r="B211" s="38" t="s">
        <v>248</v>
      </c>
      <c r="C211" s="39" t="s">
        <v>249</v>
      </c>
      <c r="D211" s="40"/>
      <c r="E211" s="40"/>
      <c r="F211" s="40"/>
      <c r="G211" s="73"/>
    </row>
    <row r="212" spans="1:7" x14ac:dyDescent="0.25">
      <c r="A212" s="25" t="s">
        <v>95</v>
      </c>
      <c r="B212" s="25" t="s">
        <v>234</v>
      </c>
      <c r="C212" s="24" t="s">
        <v>235</v>
      </c>
    </row>
    <row r="213" spans="1:7" x14ac:dyDescent="0.25">
      <c r="A213" s="28" t="s">
        <v>250</v>
      </c>
      <c r="B213" s="28" t="s">
        <v>128</v>
      </c>
      <c r="C213" s="26" t="s">
        <v>100</v>
      </c>
      <c r="D213" s="9">
        <v>0</v>
      </c>
      <c r="E213" s="9">
        <v>0</v>
      </c>
      <c r="F213" s="9"/>
      <c r="G213" s="77">
        <v>0</v>
      </c>
    </row>
    <row r="214" spans="1:7" x14ac:dyDescent="0.25">
      <c r="A214" s="28" t="s">
        <v>251</v>
      </c>
      <c r="B214" s="28" t="s">
        <v>130</v>
      </c>
      <c r="C214" s="26" t="s">
        <v>101</v>
      </c>
      <c r="D214" s="9">
        <v>0</v>
      </c>
      <c r="E214" s="9">
        <v>12000</v>
      </c>
      <c r="F214" s="9">
        <v>12000</v>
      </c>
      <c r="G214" s="77">
        <f>F214/E214*100</f>
        <v>100</v>
      </c>
    </row>
    <row r="215" spans="1:7" x14ac:dyDescent="0.25">
      <c r="A215" s="28" t="s">
        <v>93</v>
      </c>
      <c r="B215" s="28" t="s">
        <v>248</v>
      </c>
      <c r="C215" s="26" t="s">
        <v>97</v>
      </c>
      <c r="D215" s="9">
        <f>+D213+D214</f>
        <v>0</v>
      </c>
      <c r="E215" s="9">
        <f>+E213+E214</f>
        <v>12000</v>
      </c>
      <c r="F215" s="9">
        <f>+F213+F214</f>
        <v>12000</v>
      </c>
      <c r="G215" s="77">
        <f>F215/E215*100</f>
        <v>100</v>
      </c>
    </row>
    <row r="217" spans="1:7" s="1" customFormat="1" x14ac:dyDescent="0.25">
      <c r="A217" s="30" t="s">
        <v>102</v>
      </c>
      <c r="B217" s="30" t="s">
        <v>11</v>
      </c>
      <c r="C217" s="31" t="s">
        <v>47</v>
      </c>
      <c r="D217" s="111" t="s">
        <v>635</v>
      </c>
      <c r="E217" s="111" t="s">
        <v>636</v>
      </c>
      <c r="F217" s="111" t="s">
        <v>637</v>
      </c>
      <c r="G217" s="119" t="s">
        <v>613</v>
      </c>
    </row>
    <row r="219" spans="1:7" s="2" customFormat="1" x14ac:dyDescent="0.25">
      <c r="A219" s="38" t="s">
        <v>93</v>
      </c>
      <c r="B219" s="38" t="s">
        <v>252</v>
      </c>
      <c r="C219" s="39" t="s">
        <v>253</v>
      </c>
      <c r="D219" s="40"/>
      <c r="E219" s="40"/>
      <c r="F219" s="40"/>
      <c r="G219" s="73"/>
    </row>
    <row r="220" spans="1:7" x14ac:dyDescent="0.25">
      <c r="A220" s="25" t="s">
        <v>95</v>
      </c>
      <c r="B220" s="25" t="s">
        <v>234</v>
      </c>
      <c r="C220" s="24" t="s">
        <v>235</v>
      </c>
    </row>
    <row r="221" spans="1:7" x14ac:dyDescent="0.25">
      <c r="A221" s="28" t="s">
        <v>254</v>
      </c>
      <c r="B221" s="28" t="s">
        <v>128</v>
      </c>
      <c r="C221" s="26" t="s">
        <v>100</v>
      </c>
      <c r="D221" s="9">
        <v>1875</v>
      </c>
      <c r="E221" s="9">
        <v>1000</v>
      </c>
      <c r="F221" s="9">
        <v>996.83</v>
      </c>
      <c r="G221" s="77">
        <f>F221/E221*100</f>
        <v>99.682999999999993</v>
      </c>
    </row>
    <row r="222" spans="1:7" x14ac:dyDescent="0.25">
      <c r="A222" s="28" t="s">
        <v>93</v>
      </c>
      <c r="B222" s="28" t="s">
        <v>252</v>
      </c>
      <c r="C222" s="26" t="s">
        <v>97</v>
      </c>
      <c r="D222" s="9">
        <f>+D221</f>
        <v>1875</v>
      </c>
      <c r="E222" s="9">
        <f>+E221</f>
        <v>1000</v>
      </c>
      <c r="F222" s="9">
        <f>+F221</f>
        <v>996.83</v>
      </c>
      <c r="G222" s="77">
        <f>F222/E222*100</f>
        <v>99.682999999999993</v>
      </c>
    </row>
    <row r="223" spans="1:7" x14ac:dyDescent="0.25">
      <c r="G223" s="77"/>
    </row>
    <row r="224" spans="1:7" ht="15.75" thickBot="1" x14ac:dyDescent="0.3">
      <c r="A224" s="56" t="s">
        <v>88</v>
      </c>
      <c r="B224" s="56" t="s">
        <v>230</v>
      </c>
      <c r="C224" s="57" t="s">
        <v>231</v>
      </c>
      <c r="D224" s="58">
        <f>+D193+D199+D204+D209+D215+D222</f>
        <v>102551.8</v>
      </c>
      <c r="E224" s="58">
        <f>+E193+E199+E204+E209+E215+E222</f>
        <v>125800</v>
      </c>
      <c r="F224" s="58">
        <f>+F193+F199+F204+F209+F215+F222</f>
        <v>110675.31</v>
      </c>
      <c r="G224" s="77">
        <f t="shared" ref="G224" si="10">F224/E224*100</f>
        <v>87.977193958664543</v>
      </c>
    </row>
    <row r="225" spans="1:7" ht="15.75" thickTop="1" x14ac:dyDescent="0.25"/>
    <row r="227" spans="1:7" ht="15.75" thickBot="1" x14ac:dyDescent="0.3"/>
    <row r="228" spans="1:7" s="2" customFormat="1" ht="15.75" thickBot="1" x14ac:dyDescent="0.3">
      <c r="A228" s="53" t="s">
        <v>88</v>
      </c>
      <c r="B228" s="54" t="s">
        <v>255</v>
      </c>
      <c r="C228" s="55" t="s">
        <v>256</v>
      </c>
      <c r="D228" s="40"/>
      <c r="E228" s="40"/>
      <c r="F228" s="40"/>
      <c r="G228" s="74"/>
    </row>
    <row r="230" spans="1:7" s="1" customFormat="1" x14ac:dyDescent="0.25">
      <c r="A230" s="30" t="s">
        <v>102</v>
      </c>
      <c r="B230" s="30" t="s">
        <v>11</v>
      </c>
      <c r="C230" s="31" t="s">
        <v>47</v>
      </c>
      <c r="D230" s="111" t="s">
        <v>635</v>
      </c>
      <c r="E230" s="111" t="s">
        <v>636</v>
      </c>
      <c r="F230" s="111" t="s">
        <v>637</v>
      </c>
      <c r="G230" s="119" t="s">
        <v>613</v>
      </c>
    </row>
    <row r="232" spans="1:7" s="2" customFormat="1" x14ac:dyDescent="0.25">
      <c r="A232" s="38" t="s">
        <v>93</v>
      </c>
      <c r="B232" s="38" t="s">
        <v>257</v>
      </c>
      <c r="C232" s="39" t="s">
        <v>258</v>
      </c>
      <c r="D232" s="40"/>
      <c r="E232" s="40"/>
      <c r="F232" s="40"/>
      <c r="G232" s="74"/>
    </row>
    <row r="233" spans="1:7" x14ac:dyDescent="0.25">
      <c r="A233" s="25" t="s">
        <v>95</v>
      </c>
      <c r="B233" s="25" t="s">
        <v>259</v>
      </c>
      <c r="C233" s="24" t="s">
        <v>260</v>
      </c>
    </row>
    <row r="234" spans="1:7" x14ac:dyDescent="0.25">
      <c r="A234" s="28" t="s">
        <v>261</v>
      </c>
      <c r="B234" s="28" t="s">
        <v>215</v>
      </c>
      <c r="C234" s="26" t="s">
        <v>216</v>
      </c>
      <c r="D234" s="9">
        <v>1338378.8899999999</v>
      </c>
      <c r="E234" s="9">
        <v>1446440</v>
      </c>
      <c r="F234" s="9">
        <v>1309345.19</v>
      </c>
      <c r="G234" s="77">
        <f>F234/E234*100</f>
        <v>90.52191518486768</v>
      </c>
    </row>
    <row r="235" spans="1:7" x14ac:dyDescent="0.25">
      <c r="A235" s="28" t="s">
        <v>262</v>
      </c>
      <c r="B235" s="28" t="s">
        <v>263</v>
      </c>
      <c r="C235" s="26" t="s">
        <v>264</v>
      </c>
      <c r="D235" s="9">
        <v>65300</v>
      </c>
      <c r="E235" s="9">
        <v>72800</v>
      </c>
      <c r="F235" s="9">
        <v>72200</v>
      </c>
      <c r="G235" s="77">
        <f t="shared" ref="G235:G244" si="11">F235/E235*100</f>
        <v>99.175824175824175</v>
      </c>
    </row>
    <row r="236" spans="1:7" x14ac:dyDescent="0.25">
      <c r="A236" s="28" t="s">
        <v>265</v>
      </c>
      <c r="B236" s="28" t="s">
        <v>218</v>
      </c>
      <c r="C236" s="26" t="s">
        <v>219</v>
      </c>
      <c r="D236" s="9">
        <v>230303.87</v>
      </c>
      <c r="E236" s="9">
        <v>250000</v>
      </c>
      <c r="F236" s="9">
        <v>225207.49</v>
      </c>
      <c r="G236" s="77">
        <f t="shared" si="11"/>
        <v>90.082995999999994</v>
      </c>
    </row>
    <row r="237" spans="1:7" x14ac:dyDescent="0.25">
      <c r="A237" s="28" t="s">
        <v>266</v>
      </c>
      <c r="B237" s="28" t="s">
        <v>221</v>
      </c>
      <c r="C237" s="26" t="s">
        <v>222</v>
      </c>
      <c r="D237" s="9">
        <v>75153.2</v>
      </c>
      <c r="E237" s="9">
        <v>70600</v>
      </c>
      <c r="F237" s="9">
        <v>69536.5</v>
      </c>
      <c r="G237" s="77">
        <f t="shared" si="11"/>
        <v>98.493626062322946</v>
      </c>
    </row>
    <row r="238" spans="1:7" x14ac:dyDescent="0.25">
      <c r="A238" s="28" t="s">
        <v>267</v>
      </c>
      <c r="B238" s="28" t="s">
        <v>268</v>
      </c>
      <c r="C238" s="26" t="s">
        <v>99</v>
      </c>
      <c r="D238" s="9">
        <v>259018.98</v>
      </c>
      <c r="E238" s="9">
        <v>239540</v>
      </c>
      <c r="F238" s="9">
        <v>236007.18</v>
      </c>
      <c r="G238" s="77">
        <f t="shared" si="11"/>
        <v>98.525164899390489</v>
      </c>
    </row>
    <row r="239" spans="1:7" x14ac:dyDescent="0.25">
      <c r="A239" s="28" t="s">
        <v>269</v>
      </c>
      <c r="B239" s="28" t="s">
        <v>128</v>
      </c>
      <c r="C239" s="26" t="s">
        <v>100</v>
      </c>
      <c r="D239" s="9">
        <v>132887.82999999999</v>
      </c>
      <c r="E239" s="9">
        <v>124560</v>
      </c>
      <c r="F239" s="9">
        <v>122055.56</v>
      </c>
      <c r="G239" s="77">
        <f t="shared" si="11"/>
        <v>97.989370584457291</v>
      </c>
    </row>
    <row r="240" spans="1:7" x14ac:dyDescent="0.25">
      <c r="A240" s="28" t="s">
        <v>270</v>
      </c>
      <c r="B240" s="28" t="s">
        <v>130</v>
      </c>
      <c r="C240" s="26" t="s">
        <v>101</v>
      </c>
      <c r="D240" s="9">
        <v>25354.11</v>
      </c>
      <c r="E240" s="9">
        <v>36950</v>
      </c>
      <c r="F240" s="9">
        <v>34542.86</v>
      </c>
      <c r="G240" s="77">
        <f t="shared" si="11"/>
        <v>93.485412719891741</v>
      </c>
    </row>
    <row r="241" spans="1:7" x14ac:dyDescent="0.25">
      <c r="A241" s="28" t="s">
        <v>597</v>
      </c>
      <c r="B241" s="28" t="s">
        <v>301</v>
      </c>
      <c r="C241" s="26" t="s">
        <v>343</v>
      </c>
      <c r="D241" s="9">
        <v>4325.3100000000004</v>
      </c>
      <c r="E241" s="9">
        <v>6010</v>
      </c>
      <c r="F241" s="9">
        <v>5256.28</v>
      </c>
      <c r="G241" s="77">
        <f t="shared" si="11"/>
        <v>87.458901830282855</v>
      </c>
    </row>
    <row r="242" spans="1:7" x14ac:dyDescent="0.25">
      <c r="A242" s="28" t="s">
        <v>271</v>
      </c>
      <c r="B242" s="28" t="s">
        <v>272</v>
      </c>
      <c r="C242" s="26" t="s">
        <v>273</v>
      </c>
      <c r="D242" s="9">
        <v>15000</v>
      </c>
      <c r="E242" s="9">
        <v>105000</v>
      </c>
      <c r="F242" s="9">
        <v>44302.14</v>
      </c>
      <c r="G242" s="77">
        <f t="shared" si="11"/>
        <v>42.192514285714282</v>
      </c>
    </row>
    <row r="243" spans="1:7" x14ac:dyDescent="0.25">
      <c r="A243" s="28" t="s">
        <v>598</v>
      </c>
      <c r="B243" s="28" t="s">
        <v>290</v>
      </c>
      <c r="C243" s="26" t="s">
        <v>319</v>
      </c>
      <c r="D243" s="9">
        <v>3499.99</v>
      </c>
      <c r="E243" s="9">
        <v>6200</v>
      </c>
      <c r="F243" s="9">
        <v>6112.5</v>
      </c>
      <c r="G243" s="77">
        <f t="shared" si="11"/>
        <v>98.588709677419345</v>
      </c>
    </row>
    <row r="244" spans="1:7" x14ac:dyDescent="0.25">
      <c r="A244" s="28" t="s">
        <v>93</v>
      </c>
      <c r="B244" s="28" t="s">
        <v>257</v>
      </c>
      <c r="C244" s="26" t="s">
        <v>97</v>
      </c>
      <c r="D244" s="9">
        <f>SUM(D234:D243)</f>
        <v>2149222.1799999997</v>
      </c>
      <c r="E244" s="9">
        <f>SUM(E234:E243)</f>
        <v>2358100</v>
      </c>
      <c r="F244" s="9">
        <f>SUM(F234:F243)</f>
        <v>2124565.7000000002</v>
      </c>
      <c r="G244" s="77">
        <f t="shared" si="11"/>
        <v>90.096505661337517</v>
      </c>
    </row>
    <row r="246" spans="1:7" ht="15.75" thickBot="1" x14ac:dyDescent="0.3">
      <c r="A246" s="56" t="s">
        <v>88</v>
      </c>
      <c r="B246" s="56" t="s">
        <v>255</v>
      </c>
      <c r="C246" s="57" t="s">
        <v>256</v>
      </c>
      <c r="D246" s="58">
        <f>+D244</f>
        <v>2149222.1799999997</v>
      </c>
      <c r="E246" s="58">
        <f>+E244</f>
        <v>2358100</v>
      </c>
      <c r="F246" s="58">
        <f>+F244</f>
        <v>2124565.7000000002</v>
      </c>
      <c r="G246" s="82">
        <f>F246/E246*100</f>
        <v>90.096505661337517</v>
      </c>
    </row>
    <row r="247" spans="1:7" ht="16.5" thickTop="1" thickBot="1" x14ac:dyDescent="0.3"/>
    <row r="248" spans="1:7" s="2" customFormat="1" ht="15.75" thickBot="1" x14ac:dyDescent="0.3">
      <c r="A248" s="53" t="s">
        <v>88</v>
      </c>
      <c r="B248" s="54" t="s">
        <v>274</v>
      </c>
      <c r="C248" s="55" t="s">
        <v>275</v>
      </c>
      <c r="D248" s="40"/>
      <c r="E248" s="40"/>
      <c r="F248" s="40"/>
      <c r="G248" s="73"/>
    </row>
    <row r="249" spans="1:7" s="2" customFormat="1" x14ac:dyDescent="0.25">
      <c r="A249" s="60"/>
      <c r="B249" s="60"/>
      <c r="C249" s="61"/>
      <c r="D249" s="40"/>
      <c r="E249" s="40"/>
      <c r="F249" s="40"/>
      <c r="G249" s="73"/>
    </row>
    <row r="250" spans="1:7" s="1" customFormat="1" x14ac:dyDescent="0.25">
      <c r="A250" s="30" t="s">
        <v>102</v>
      </c>
      <c r="B250" s="30" t="s">
        <v>11</v>
      </c>
      <c r="C250" s="31" t="s">
        <v>47</v>
      </c>
      <c r="D250" s="111" t="s">
        <v>635</v>
      </c>
      <c r="E250" s="111" t="s">
        <v>636</v>
      </c>
      <c r="F250" s="111" t="s">
        <v>637</v>
      </c>
      <c r="G250" s="119" t="s">
        <v>613</v>
      </c>
    </row>
    <row r="251" spans="1:7" s="1" customFormat="1" x14ac:dyDescent="0.25">
      <c r="A251" s="48"/>
      <c r="B251" s="48"/>
      <c r="C251" s="49"/>
      <c r="D251" s="50"/>
      <c r="E251" s="50"/>
      <c r="F251" s="50"/>
      <c r="G251" s="83"/>
    </row>
    <row r="252" spans="1:7" s="2" customFormat="1" x14ac:dyDescent="0.25">
      <c r="A252" s="38" t="s">
        <v>146</v>
      </c>
      <c r="B252" s="38" t="s">
        <v>276</v>
      </c>
      <c r="C252" s="39" t="s">
        <v>277</v>
      </c>
      <c r="D252" s="40"/>
      <c r="E252" s="40"/>
      <c r="F252" s="40"/>
      <c r="G252" s="73"/>
    </row>
    <row r="253" spans="1:7" x14ac:dyDescent="0.25">
      <c r="A253" s="25" t="s">
        <v>95</v>
      </c>
      <c r="B253" s="25" t="s">
        <v>278</v>
      </c>
      <c r="C253" s="24" t="s">
        <v>279</v>
      </c>
    </row>
    <row r="254" spans="1:7" x14ac:dyDescent="0.25">
      <c r="A254" s="28" t="s">
        <v>280</v>
      </c>
      <c r="B254" s="28" t="s">
        <v>272</v>
      </c>
      <c r="C254" s="26" t="s">
        <v>273</v>
      </c>
      <c r="D254" s="9">
        <v>232187.5</v>
      </c>
      <c r="E254" s="9">
        <v>20000</v>
      </c>
      <c r="F254" s="9">
        <v>10000</v>
      </c>
      <c r="G254" s="77">
        <f>F254/E254*100</f>
        <v>50</v>
      </c>
    </row>
    <row r="255" spans="1:7" x14ac:dyDescent="0.25">
      <c r="A255" s="28" t="s">
        <v>146</v>
      </c>
      <c r="B255" s="28" t="s">
        <v>276</v>
      </c>
      <c r="C255" s="26" t="s">
        <v>97</v>
      </c>
      <c r="D255" s="9">
        <f>+D254</f>
        <v>232187.5</v>
      </c>
      <c r="E255" s="9">
        <f>+E254</f>
        <v>20000</v>
      </c>
      <c r="F255" s="9">
        <f>+F254</f>
        <v>10000</v>
      </c>
      <c r="G255" s="77">
        <f>F255/E255*100</f>
        <v>50</v>
      </c>
    </row>
    <row r="257" spans="1:7" s="2" customFormat="1" x14ac:dyDescent="0.25">
      <c r="A257" s="38" t="s">
        <v>93</v>
      </c>
      <c r="B257" s="38" t="s">
        <v>281</v>
      </c>
      <c r="C257" s="39" t="s">
        <v>282</v>
      </c>
      <c r="D257" s="40"/>
      <c r="E257" s="40"/>
      <c r="F257" s="40"/>
      <c r="G257" s="73"/>
    </row>
    <row r="258" spans="1:7" x14ac:dyDescent="0.25">
      <c r="A258" s="25" t="s">
        <v>95</v>
      </c>
      <c r="B258" s="25" t="s">
        <v>278</v>
      </c>
      <c r="C258" s="24" t="s">
        <v>279</v>
      </c>
    </row>
    <row r="259" spans="1:7" x14ac:dyDescent="0.25">
      <c r="A259" s="28" t="s">
        <v>283</v>
      </c>
      <c r="B259" s="28" t="s">
        <v>207</v>
      </c>
      <c r="C259" s="26" t="s">
        <v>111</v>
      </c>
      <c r="D259" s="9">
        <v>390000</v>
      </c>
      <c r="E259" s="9">
        <v>390000</v>
      </c>
      <c r="F259" s="9">
        <v>370500</v>
      </c>
      <c r="G259" s="77">
        <f>F259/E259*100</f>
        <v>95</v>
      </c>
    </row>
    <row r="260" spans="1:7" x14ac:dyDescent="0.25">
      <c r="A260" s="28" t="s">
        <v>93</v>
      </c>
      <c r="B260" s="28" t="s">
        <v>281</v>
      </c>
      <c r="C260" s="26" t="s">
        <v>97</v>
      </c>
      <c r="D260" s="9">
        <f>+D259</f>
        <v>390000</v>
      </c>
      <c r="E260" s="9">
        <f>+E259</f>
        <v>390000</v>
      </c>
      <c r="F260" s="9">
        <f>+F259</f>
        <v>370500</v>
      </c>
      <c r="G260" s="77">
        <f>F260/E260*100</f>
        <v>95</v>
      </c>
    </row>
    <row r="262" spans="1:7" s="2" customFormat="1" x14ac:dyDescent="0.25">
      <c r="A262" s="38" t="s">
        <v>93</v>
      </c>
      <c r="B262" s="38" t="s">
        <v>284</v>
      </c>
      <c r="C262" s="39" t="s">
        <v>285</v>
      </c>
      <c r="D262" s="40"/>
      <c r="E262" s="40"/>
      <c r="F262" s="40"/>
      <c r="G262" s="73"/>
    </row>
    <row r="263" spans="1:7" s="91" customFormat="1" x14ac:dyDescent="0.25">
      <c r="A263" s="25" t="s">
        <v>95</v>
      </c>
      <c r="B263" s="25" t="s">
        <v>646</v>
      </c>
      <c r="C263" s="24" t="s">
        <v>647</v>
      </c>
      <c r="D263" s="120"/>
      <c r="E263" s="120"/>
      <c r="F263" s="120"/>
      <c r="G263" s="121"/>
    </row>
    <row r="264" spans="1:7" s="2" customFormat="1" x14ac:dyDescent="0.25">
      <c r="A264" s="28" t="s">
        <v>648</v>
      </c>
      <c r="B264" s="28" t="s">
        <v>207</v>
      </c>
      <c r="C264" s="26" t="s">
        <v>111</v>
      </c>
      <c r="D264" s="122">
        <v>0</v>
      </c>
      <c r="E264" s="122">
        <v>5000</v>
      </c>
      <c r="F264" s="122">
        <v>5000</v>
      </c>
      <c r="G264" s="123">
        <f>F264/E264*100</f>
        <v>100</v>
      </c>
    </row>
    <row r="265" spans="1:7" s="2" customFormat="1" x14ac:dyDescent="0.25">
      <c r="A265" s="38"/>
      <c r="B265" s="38"/>
      <c r="C265" s="39"/>
      <c r="D265" s="40"/>
      <c r="E265" s="40"/>
      <c r="F265" s="40"/>
      <c r="G265" s="73"/>
    </row>
    <row r="266" spans="1:7" x14ac:dyDescent="0.25">
      <c r="A266" s="25" t="s">
        <v>95</v>
      </c>
      <c r="B266" s="25" t="s">
        <v>278</v>
      </c>
      <c r="C266" s="24" t="s">
        <v>279</v>
      </c>
    </row>
    <row r="267" spans="1:7" x14ac:dyDescent="0.25">
      <c r="A267" s="28" t="s">
        <v>286</v>
      </c>
      <c r="B267" s="28" t="s">
        <v>268</v>
      </c>
      <c r="C267" s="26" t="s">
        <v>99</v>
      </c>
      <c r="D267" s="9">
        <v>12767.54</v>
      </c>
      <c r="E267" s="9">
        <v>12000</v>
      </c>
      <c r="F267" s="9">
        <v>11178.69</v>
      </c>
      <c r="G267" s="77">
        <f>F267/E267*100</f>
        <v>93.155749999999998</v>
      </c>
    </row>
    <row r="268" spans="1:7" x14ac:dyDescent="0.25">
      <c r="A268" s="28" t="s">
        <v>287</v>
      </c>
      <c r="B268" s="28" t="s">
        <v>128</v>
      </c>
      <c r="C268" s="26" t="s">
        <v>100</v>
      </c>
      <c r="D268" s="9">
        <v>12000</v>
      </c>
      <c r="E268" s="9">
        <v>10000</v>
      </c>
      <c r="F268" s="9">
        <v>9375</v>
      </c>
      <c r="G268" s="77">
        <f t="shared" ref="G268:G271" si="12">F268/E268*100</f>
        <v>93.75</v>
      </c>
    </row>
    <row r="269" spans="1:7" x14ac:dyDescent="0.25">
      <c r="A269" s="28" t="s">
        <v>288</v>
      </c>
      <c r="B269" s="28" t="s">
        <v>130</v>
      </c>
      <c r="C269" s="26" t="s">
        <v>101</v>
      </c>
      <c r="D269" s="9">
        <v>579.27</v>
      </c>
      <c r="E269" s="9">
        <v>0</v>
      </c>
      <c r="F269" s="9">
        <v>0</v>
      </c>
      <c r="G269" s="77">
        <v>0</v>
      </c>
    </row>
    <row r="270" spans="1:7" x14ac:dyDescent="0.25">
      <c r="A270" s="28" t="s">
        <v>289</v>
      </c>
      <c r="B270" s="28" t="s">
        <v>290</v>
      </c>
      <c r="C270" s="26" t="s">
        <v>319</v>
      </c>
      <c r="D270" s="9">
        <v>8953.5</v>
      </c>
      <c r="E270" s="9">
        <v>0</v>
      </c>
      <c r="F270" s="9">
        <v>0</v>
      </c>
      <c r="G270" s="77">
        <v>0</v>
      </c>
    </row>
    <row r="271" spans="1:7" x14ac:dyDescent="0.25">
      <c r="A271" s="28" t="s">
        <v>93</v>
      </c>
      <c r="B271" s="28" t="s">
        <v>284</v>
      </c>
      <c r="C271" s="26" t="s">
        <v>97</v>
      </c>
      <c r="D271" s="9">
        <f>SUM(D267:D270)+D264</f>
        <v>34300.31</v>
      </c>
      <c r="E271" s="9">
        <f t="shared" ref="E271:F271" si="13">SUM(E267:E270)+E264</f>
        <v>27000</v>
      </c>
      <c r="F271" s="9">
        <f t="shared" si="13"/>
        <v>25553.690000000002</v>
      </c>
      <c r="G271" s="77">
        <f t="shared" si="12"/>
        <v>94.643296296296313</v>
      </c>
    </row>
    <row r="273" spans="1:7" s="1" customFormat="1" x14ac:dyDescent="0.25">
      <c r="A273" s="30" t="s">
        <v>102</v>
      </c>
      <c r="B273" s="30" t="s">
        <v>11</v>
      </c>
      <c r="C273" s="31" t="s">
        <v>47</v>
      </c>
      <c r="D273" s="111" t="s">
        <v>635</v>
      </c>
      <c r="E273" s="111" t="s">
        <v>636</v>
      </c>
      <c r="F273" s="111" t="s">
        <v>637</v>
      </c>
      <c r="G273" s="119" t="s">
        <v>613</v>
      </c>
    </row>
    <row r="274" spans="1:7" s="2" customFormat="1" x14ac:dyDescent="0.25">
      <c r="A274" s="38" t="s">
        <v>93</v>
      </c>
      <c r="B274" s="38" t="s">
        <v>291</v>
      </c>
      <c r="C274" s="39" t="s">
        <v>292</v>
      </c>
      <c r="D274" s="40"/>
      <c r="E274" s="40"/>
      <c r="F274" s="40"/>
      <c r="G274" s="73"/>
    </row>
    <row r="275" spans="1:7" x14ac:dyDescent="0.25">
      <c r="A275" s="25" t="s">
        <v>95</v>
      </c>
      <c r="B275" s="25" t="s">
        <v>278</v>
      </c>
      <c r="C275" s="24" t="s">
        <v>279</v>
      </c>
    </row>
    <row r="276" spans="1:7" x14ac:dyDescent="0.25">
      <c r="A276" s="28" t="s">
        <v>293</v>
      </c>
      <c r="B276" s="28" t="s">
        <v>215</v>
      </c>
      <c r="C276" s="26" t="s">
        <v>216</v>
      </c>
      <c r="D276" s="9">
        <v>1664856.66</v>
      </c>
      <c r="E276" s="9">
        <v>1658080</v>
      </c>
      <c r="F276" s="9">
        <v>1657016.95</v>
      </c>
      <c r="G276" s="77">
        <f>F276/E276*100</f>
        <v>99.935886688217693</v>
      </c>
    </row>
    <row r="277" spans="1:7" x14ac:dyDescent="0.25">
      <c r="A277" s="28" t="s">
        <v>294</v>
      </c>
      <c r="B277" s="28" t="s">
        <v>263</v>
      </c>
      <c r="C277" s="26" t="s">
        <v>264</v>
      </c>
      <c r="D277" s="9">
        <v>51020</v>
      </c>
      <c r="E277" s="9">
        <v>87130</v>
      </c>
      <c r="F277" s="9">
        <v>85128.17</v>
      </c>
      <c r="G277" s="77">
        <f t="shared" ref="G277:G289" si="14">F277/E277*100</f>
        <v>97.702479054286698</v>
      </c>
    </row>
    <row r="278" spans="1:7" x14ac:dyDescent="0.25">
      <c r="A278" s="28" t="s">
        <v>295</v>
      </c>
      <c r="B278" s="28" t="s">
        <v>218</v>
      </c>
      <c r="C278" s="26" t="s">
        <v>219</v>
      </c>
      <c r="D278" s="9">
        <v>401881.59999999998</v>
      </c>
      <c r="E278" s="9">
        <v>398270</v>
      </c>
      <c r="F278" s="9">
        <v>398238.47</v>
      </c>
      <c r="G278" s="77">
        <f t="shared" si="14"/>
        <v>99.992083260099932</v>
      </c>
    </row>
    <row r="279" spans="1:7" x14ac:dyDescent="0.25">
      <c r="A279" s="28" t="s">
        <v>296</v>
      </c>
      <c r="B279" s="28" t="s">
        <v>221</v>
      </c>
      <c r="C279" s="26" t="s">
        <v>222</v>
      </c>
      <c r="D279" s="9">
        <v>39236.44</v>
      </c>
      <c r="E279" s="9">
        <v>51355</v>
      </c>
      <c r="F279" s="9">
        <v>51169.99</v>
      </c>
      <c r="G279" s="77">
        <f t="shared" si="14"/>
        <v>99.639742965631385</v>
      </c>
    </row>
    <row r="280" spans="1:7" x14ac:dyDescent="0.25">
      <c r="A280" s="28" t="s">
        <v>297</v>
      </c>
      <c r="B280" s="28" t="s">
        <v>268</v>
      </c>
      <c r="C280" s="26" t="s">
        <v>99</v>
      </c>
      <c r="D280" s="9">
        <v>184757.84</v>
      </c>
      <c r="E280" s="9">
        <v>167130</v>
      </c>
      <c r="F280" s="9">
        <v>164635.76</v>
      </c>
      <c r="G280" s="77">
        <f t="shared" si="14"/>
        <v>98.507604858493394</v>
      </c>
    </row>
    <row r="281" spans="1:7" x14ac:dyDescent="0.25">
      <c r="A281" s="28" t="s">
        <v>298</v>
      </c>
      <c r="B281" s="28" t="s">
        <v>128</v>
      </c>
      <c r="C281" s="26" t="s">
        <v>100</v>
      </c>
      <c r="D281" s="9">
        <v>124346.48</v>
      </c>
      <c r="E281" s="9">
        <v>185270</v>
      </c>
      <c r="F281" s="9">
        <v>167891.20000000001</v>
      </c>
      <c r="G281" s="77">
        <f t="shared" si="14"/>
        <v>90.619744157176015</v>
      </c>
    </row>
    <row r="282" spans="1:7" x14ac:dyDescent="0.25">
      <c r="A282" s="28" t="s">
        <v>299</v>
      </c>
      <c r="B282" s="28" t="s">
        <v>130</v>
      </c>
      <c r="C282" s="26" t="s">
        <v>101</v>
      </c>
      <c r="D282" s="9">
        <v>46852</v>
      </c>
      <c r="E282" s="9">
        <v>46750</v>
      </c>
      <c r="F282" s="9">
        <v>45367.45</v>
      </c>
      <c r="G282" s="77">
        <f t="shared" si="14"/>
        <v>97.042673796791433</v>
      </c>
    </row>
    <row r="283" spans="1:7" x14ac:dyDescent="0.25">
      <c r="A283" s="28" t="s">
        <v>606</v>
      </c>
      <c r="B283" s="28" t="s">
        <v>435</v>
      </c>
      <c r="C283" s="26" t="s">
        <v>436</v>
      </c>
      <c r="D283" s="9">
        <v>2220.1799999999998</v>
      </c>
      <c r="E283" s="9">
        <v>730</v>
      </c>
      <c r="F283" s="9">
        <v>728.14</v>
      </c>
      <c r="G283" s="77">
        <f t="shared" si="14"/>
        <v>99.745205479452054</v>
      </c>
    </row>
    <row r="284" spans="1:7" x14ac:dyDescent="0.25">
      <c r="A284" s="28" t="s">
        <v>300</v>
      </c>
      <c r="B284" s="28" t="s">
        <v>301</v>
      </c>
      <c r="C284" s="26" t="s">
        <v>302</v>
      </c>
      <c r="D284" s="9">
        <v>3485.36</v>
      </c>
      <c r="E284" s="9">
        <v>4485</v>
      </c>
      <c r="F284" s="9">
        <v>4525.6400000000003</v>
      </c>
      <c r="G284" s="77">
        <f t="shared" si="14"/>
        <v>100.90613154960981</v>
      </c>
    </row>
    <row r="285" spans="1:7" x14ac:dyDescent="0.25">
      <c r="A285" s="28" t="s">
        <v>599</v>
      </c>
      <c r="B285" s="28" t="s">
        <v>272</v>
      </c>
      <c r="C285" s="26" t="s">
        <v>273</v>
      </c>
      <c r="D285" s="9">
        <v>14000</v>
      </c>
      <c r="E285" s="9">
        <v>0</v>
      </c>
      <c r="F285" s="9">
        <v>0</v>
      </c>
      <c r="G285" s="77">
        <v>0</v>
      </c>
    </row>
    <row r="286" spans="1:7" x14ac:dyDescent="0.25">
      <c r="A286" s="28" t="s">
        <v>600</v>
      </c>
      <c r="B286" s="28" t="s">
        <v>290</v>
      </c>
      <c r="C286" s="26" t="s">
        <v>319</v>
      </c>
      <c r="D286" s="9">
        <v>56819.4</v>
      </c>
      <c r="E286" s="9">
        <v>74405</v>
      </c>
      <c r="F286" s="9">
        <v>64760</v>
      </c>
      <c r="G286" s="77">
        <f t="shared" si="14"/>
        <v>87.03716148108326</v>
      </c>
    </row>
    <row r="287" spans="1:7" x14ac:dyDescent="0.25">
      <c r="A287" s="28" t="s">
        <v>601</v>
      </c>
      <c r="B287" s="28" t="s">
        <v>602</v>
      </c>
      <c r="C287" s="26" t="s">
        <v>603</v>
      </c>
      <c r="D287" s="9">
        <v>27808.03</v>
      </c>
      <c r="E287" s="9">
        <v>120000</v>
      </c>
      <c r="F287" s="9">
        <v>120000</v>
      </c>
      <c r="G287" s="77">
        <f t="shared" si="14"/>
        <v>100</v>
      </c>
    </row>
    <row r="288" spans="1:7" x14ac:dyDescent="0.25">
      <c r="A288" s="28" t="s">
        <v>604</v>
      </c>
      <c r="B288" s="28" t="s">
        <v>605</v>
      </c>
      <c r="C288" s="26" t="s">
        <v>439</v>
      </c>
      <c r="D288" s="9">
        <v>14277.9</v>
      </c>
      <c r="E288" s="9">
        <v>14395</v>
      </c>
      <c r="F288" s="9">
        <v>14395.1</v>
      </c>
      <c r="G288" s="77">
        <f t="shared" si="14"/>
        <v>100.00069468565474</v>
      </c>
    </row>
    <row r="289" spans="1:7" x14ac:dyDescent="0.25">
      <c r="A289" s="28" t="s">
        <v>93</v>
      </c>
      <c r="B289" s="28" t="s">
        <v>291</v>
      </c>
      <c r="C289" s="26" t="s">
        <v>97</v>
      </c>
      <c r="D289" s="9">
        <f>SUM(D276:D288)</f>
        <v>2631561.8899999992</v>
      </c>
      <c r="E289" s="9">
        <f>SUM(E276:E288)</f>
        <v>2808000</v>
      </c>
      <c r="F289" s="9">
        <f>SUM(F276:F288)</f>
        <v>2773856.8700000006</v>
      </c>
      <c r="G289" s="77">
        <f t="shared" si="14"/>
        <v>98.784076566951583</v>
      </c>
    </row>
    <row r="291" spans="1:7" s="1" customFormat="1" x14ac:dyDescent="0.25">
      <c r="A291" s="30" t="s">
        <v>102</v>
      </c>
      <c r="B291" s="30" t="s">
        <v>11</v>
      </c>
      <c r="C291" s="31" t="s">
        <v>47</v>
      </c>
      <c r="D291" s="111" t="s">
        <v>635</v>
      </c>
      <c r="E291" s="111" t="s">
        <v>636</v>
      </c>
      <c r="F291" s="111" t="s">
        <v>637</v>
      </c>
      <c r="G291" s="119" t="s">
        <v>613</v>
      </c>
    </row>
    <row r="293" spans="1:7" s="2" customFormat="1" x14ac:dyDescent="0.25">
      <c r="A293" s="38" t="s">
        <v>93</v>
      </c>
      <c r="B293" s="38" t="s">
        <v>303</v>
      </c>
      <c r="C293" s="39" t="s">
        <v>304</v>
      </c>
      <c r="D293" s="40"/>
      <c r="E293" s="40"/>
      <c r="F293" s="40"/>
      <c r="G293" s="74"/>
    </row>
    <row r="294" spans="1:7" x14ac:dyDescent="0.25">
      <c r="A294" s="25" t="s">
        <v>95</v>
      </c>
      <c r="B294" s="25" t="s">
        <v>278</v>
      </c>
      <c r="C294" s="24" t="s">
        <v>279</v>
      </c>
    </row>
    <row r="295" spans="1:7" x14ac:dyDescent="0.25">
      <c r="A295" s="28" t="s">
        <v>305</v>
      </c>
      <c r="B295" s="28" t="s">
        <v>207</v>
      </c>
      <c r="C295" s="26" t="s">
        <v>111</v>
      </c>
      <c r="D295" s="9">
        <v>20000</v>
      </c>
      <c r="E295" s="9">
        <v>70000</v>
      </c>
      <c r="F295" s="9">
        <v>70000</v>
      </c>
      <c r="G295" s="77">
        <f>F295/E295*100</f>
        <v>100</v>
      </c>
    </row>
    <row r="296" spans="1:7" x14ac:dyDescent="0.25">
      <c r="A296" s="28" t="s">
        <v>93</v>
      </c>
      <c r="B296" s="28" t="s">
        <v>303</v>
      </c>
      <c r="C296" s="26" t="s">
        <v>97</v>
      </c>
      <c r="D296" s="9">
        <f>+D295</f>
        <v>20000</v>
      </c>
      <c r="E296" s="9">
        <f>+E295</f>
        <v>70000</v>
      </c>
      <c r="F296" s="9">
        <f>+F295</f>
        <v>70000</v>
      </c>
      <c r="G296" s="77">
        <f>F296/E296*100</f>
        <v>100</v>
      </c>
    </row>
    <row r="297" spans="1:7" x14ac:dyDescent="0.25">
      <c r="G297" s="77"/>
    </row>
    <row r="298" spans="1:7" ht="15.75" thickBot="1" x14ac:dyDescent="0.3">
      <c r="A298" s="56" t="s">
        <v>88</v>
      </c>
      <c r="B298" s="56" t="s">
        <v>274</v>
      </c>
      <c r="C298" s="57" t="s">
        <v>275</v>
      </c>
      <c r="D298" s="58">
        <f>+D255+D260+D271+D296+D289</f>
        <v>3308049.6999999993</v>
      </c>
      <c r="E298" s="58">
        <f>+E255+E260+E271+E296+E289</f>
        <v>3315000</v>
      </c>
      <c r="F298" s="58">
        <f>+F255+F260+F271+F296+F289</f>
        <v>3249910.5600000005</v>
      </c>
      <c r="G298" s="82">
        <f t="shared" ref="G298" si="15">F298/E298*100</f>
        <v>98.036517647058844</v>
      </c>
    </row>
    <row r="299" spans="1:7" ht="15.75" thickTop="1" x14ac:dyDescent="0.25">
      <c r="A299" s="60"/>
      <c r="B299" s="60"/>
      <c r="C299" s="61"/>
      <c r="D299" s="62"/>
      <c r="E299" s="62"/>
      <c r="F299" s="62"/>
    </row>
    <row r="300" spans="1:7" ht="15.75" thickBot="1" x14ac:dyDescent="0.3"/>
    <row r="301" spans="1:7" ht="15.75" thickBot="1" x14ac:dyDescent="0.3">
      <c r="A301" s="51" t="s">
        <v>88</v>
      </c>
      <c r="B301" s="52" t="s">
        <v>306</v>
      </c>
      <c r="C301" s="59" t="s">
        <v>307</v>
      </c>
    </row>
    <row r="303" spans="1:7" s="2" customFormat="1" x14ac:dyDescent="0.25">
      <c r="A303" s="38" t="s">
        <v>146</v>
      </c>
      <c r="B303" s="38" t="s">
        <v>308</v>
      </c>
      <c r="C303" s="39" t="s">
        <v>309</v>
      </c>
      <c r="D303" s="40"/>
      <c r="E303" s="40"/>
      <c r="F303" s="40"/>
      <c r="G303" s="73"/>
    </row>
    <row r="304" spans="1:7" x14ac:dyDescent="0.25">
      <c r="A304" s="25" t="s">
        <v>95</v>
      </c>
      <c r="B304" s="25" t="s">
        <v>310</v>
      </c>
      <c r="C304" s="24" t="s">
        <v>311</v>
      </c>
    </row>
    <row r="305" spans="1:7" x14ac:dyDescent="0.25">
      <c r="A305" s="28" t="s">
        <v>312</v>
      </c>
      <c r="B305" s="28" t="s">
        <v>207</v>
      </c>
      <c r="C305" s="26" t="s">
        <v>111</v>
      </c>
      <c r="D305" s="9">
        <v>105200</v>
      </c>
      <c r="E305" s="9">
        <v>120000</v>
      </c>
      <c r="F305" s="9">
        <v>113112.5</v>
      </c>
      <c r="G305" s="77">
        <f>F305/E305*100</f>
        <v>94.260416666666671</v>
      </c>
    </row>
    <row r="306" spans="1:7" x14ac:dyDescent="0.25">
      <c r="A306" s="28" t="s">
        <v>146</v>
      </c>
      <c r="B306" s="28" t="s">
        <v>313</v>
      </c>
      <c r="C306" s="26" t="s">
        <v>97</v>
      </c>
      <c r="D306" s="9">
        <f>+D305</f>
        <v>105200</v>
      </c>
      <c r="E306" s="9">
        <f>+E305</f>
        <v>120000</v>
      </c>
      <c r="F306" s="9">
        <f>+F305</f>
        <v>113112.5</v>
      </c>
      <c r="G306" s="77">
        <f>F306/E306*100</f>
        <v>94.260416666666671</v>
      </c>
    </row>
    <row r="308" spans="1:7" s="2" customFormat="1" x14ac:dyDescent="0.25">
      <c r="A308" s="38" t="s">
        <v>146</v>
      </c>
      <c r="B308" s="38" t="s">
        <v>314</v>
      </c>
      <c r="C308" s="39" t="s">
        <v>315</v>
      </c>
      <c r="D308" s="40"/>
      <c r="E308" s="40"/>
      <c r="F308" s="40"/>
      <c r="G308" s="73"/>
    </row>
    <row r="309" spans="1:7" x14ac:dyDescent="0.25">
      <c r="A309" s="25" t="s">
        <v>95</v>
      </c>
      <c r="B309" s="25" t="s">
        <v>316</v>
      </c>
      <c r="C309" s="24" t="s">
        <v>317</v>
      </c>
    </row>
    <row r="310" spans="1:7" x14ac:dyDescent="0.25">
      <c r="A310" s="28" t="s">
        <v>318</v>
      </c>
      <c r="B310" s="28" t="s">
        <v>290</v>
      </c>
      <c r="C310" s="26" t="s">
        <v>319</v>
      </c>
      <c r="D310" s="9">
        <v>16925</v>
      </c>
      <c r="E310" s="9">
        <v>7000</v>
      </c>
      <c r="F310" s="9">
        <v>0</v>
      </c>
      <c r="G310" s="77">
        <f>F310/E310*100</f>
        <v>0</v>
      </c>
    </row>
    <row r="311" spans="1:7" x14ac:dyDescent="0.25">
      <c r="A311" s="28" t="s">
        <v>320</v>
      </c>
      <c r="B311" s="28" t="s">
        <v>321</v>
      </c>
      <c r="C311" s="26" t="s">
        <v>322</v>
      </c>
      <c r="D311" s="9">
        <v>140013.85999999999</v>
      </c>
      <c r="E311" s="9">
        <v>150250</v>
      </c>
      <c r="F311" s="9">
        <v>139619.79</v>
      </c>
      <c r="G311" s="77">
        <f t="shared" ref="G311:G313" si="16">F311/E311*100</f>
        <v>92.924985024958403</v>
      </c>
    </row>
    <row r="312" spans="1:7" x14ac:dyDescent="0.25">
      <c r="A312" s="28" t="s">
        <v>323</v>
      </c>
      <c r="B312" s="28" t="s">
        <v>324</v>
      </c>
      <c r="C312" s="26" t="s">
        <v>325</v>
      </c>
      <c r="D312" s="9">
        <v>8972.77</v>
      </c>
      <c r="E312" s="9">
        <v>8650</v>
      </c>
      <c r="F312" s="9">
        <v>6257.43</v>
      </c>
      <c r="G312" s="77">
        <f t="shared" si="16"/>
        <v>72.34023121387284</v>
      </c>
    </row>
    <row r="313" spans="1:7" x14ac:dyDescent="0.25">
      <c r="A313" s="28" t="s">
        <v>146</v>
      </c>
      <c r="B313" s="28" t="s">
        <v>314</v>
      </c>
      <c r="C313" s="26" t="s">
        <v>97</v>
      </c>
      <c r="D313" s="9">
        <f>SUM(D310:D312)</f>
        <v>165911.62999999998</v>
      </c>
      <c r="E313" s="9">
        <f>SUM(E310:E312)</f>
        <v>165900</v>
      </c>
      <c r="F313" s="9">
        <f>SUM(F310:F312)</f>
        <v>145877.22</v>
      </c>
      <c r="G313" s="77">
        <f t="shared" si="16"/>
        <v>87.930813743218806</v>
      </c>
    </row>
    <row r="315" spans="1:7" s="2" customFormat="1" x14ac:dyDescent="0.25">
      <c r="A315" s="38" t="s">
        <v>93</v>
      </c>
      <c r="B315" s="38" t="s">
        <v>326</v>
      </c>
      <c r="C315" s="39" t="s">
        <v>327</v>
      </c>
      <c r="D315" s="40"/>
      <c r="E315" s="40"/>
      <c r="F315" s="40"/>
      <c r="G315" s="73"/>
    </row>
    <row r="316" spans="1:7" x14ac:dyDescent="0.25">
      <c r="A316" s="25" t="s">
        <v>95</v>
      </c>
      <c r="B316" s="25" t="s">
        <v>316</v>
      </c>
      <c r="C316" s="24" t="s">
        <v>317</v>
      </c>
    </row>
    <row r="317" spans="1:7" x14ac:dyDescent="0.25">
      <c r="A317" s="28" t="s">
        <v>328</v>
      </c>
      <c r="B317" s="28" t="s">
        <v>130</v>
      </c>
      <c r="C317" s="26" t="s">
        <v>101</v>
      </c>
      <c r="D317" s="9">
        <v>324062.5</v>
      </c>
      <c r="E317" s="9">
        <v>250000</v>
      </c>
      <c r="F317" s="9">
        <v>212329.99</v>
      </c>
      <c r="G317" s="77">
        <f>F317/E317*100</f>
        <v>84.931995999999998</v>
      </c>
    </row>
    <row r="318" spans="1:7" x14ac:dyDescent="0.25">
      <c r="A318" s="28" t="s">
        <v>93</v>
      </c>
      <c r="B318" s="28" t="s">
        <v>326</v>
      </c>
      <c r="C318" s="26" t="s">
        <v>97</v>
      </c>
      <c r="D318" s="9">
        <f>+D317</f>
        <v>324062.5</v>
      </c>
      <c r="E318" s="9">
        <f>+E317</f>
        <v>250000</v>
      </c>
      <c r="F318" s="9">
        <f>+F317</f>
        <v>212329.99</v>
      </c>
      <c r="G318" s="77">
        <f>F318/E318*100</f>
        <v>84.931995999999998</v>
      </c>
    </row>
    <row r="320" spans="1:7" s="2" customFormat="1" x14ac:dyDescent="0.25">
      <c r="A320" s="38" t="s">
        <v>93</v>
      </c>
      <c r="B320" s="38" t="s">
        <v>329</v>
      </c>
      <c r="C320" s="39" t="s">
        <v>330</v>
      </c>
      <c r="D320" s="40"/>
      <c r="E320" s="40"/>
      <c r="F320" s="40"/>
      <c r="G320" s="73"/>
    </row>
    <row r="321" spans="1:7" x14ac:dyDescent="0.25">
      <c r="A321" s="25" t="s">
        <v>95</v>
      </c>
      <c r="B321" s="25" t="s">
        <v>331</v>
      </c>
      <c r="C321" s="24" t="s">
        <v>332</v>
      </c>
    </row>
    <row r="322" spans="1:7" x14ac:dyDescent="0.25">
      <c r="A322" s="28" t="s">
        <v>328</v>
      </c>
      <c r="B322" s="28" t="s">
        <v>207</v>
      </c>
      <c r="C322" s="26" t="s">
        <v>111</v>
      </c>
      <c r="D322" s="9">
        <v>152328.35</v>
      </c>
      <c r="E322" s="9">
        <v>170000</v>
      </c>
      <c r="F322" s="9">
        <v>161500</v>
      </c>
      <c r="G322" s="77">
        <f>F322/E322*100</f>
        <v>95</v>
      </c>
    </row>
    <row r="323" spans="1:7" x14ac:dyDescent="0.25">
      <c r="A323" s="28" t="s">
        <v>93</v>
      </c>
      <c r="B323" s="28" t="s">
        <v>329</v>
      </c>
      <c r="C323" s="26" t="s">
        <v>97</v>
      </c>
      <c r="D323" s="9">
        <f>+D322</f>
        <v>152328.35</v>
      </c>
      <c r="E323" s="9">
        <f>+E322</f>
        <v>170000</v>
      </c>
      <c r="F323" s="9">
        <f>+F322</f>
        <v>161500</v>
      </c>
      <c r="G323" s="77">
        <f>F323/E323*100</f>
        <v>95</v>
      </c>
    </row>
    <row r="324" spans="1:7" s="1" customFormat="1" x14ac:dyDescent="0.25">
      <c r="A324" s="30" t="s">
        <v>102</v>
      </c>
      <c r="B324" s="30" t="s">
        <v>11</v>
      </c>
      <c r="C324" s="31" t="s">
        <v>47</v>
      </c>
      <c r="D324" s="111" t="s">
        <v>635</v>
      </c>
      <c r="E324" s="111" t="s">
        <v>636</v>
      </c>
      <c r="F324" s="111" t="s">
        <v>637</v>
      </c>
      <c r="G324" s="119" t="s">
        <v>613</v>
      </c>
    </row>
    <row r="326" spans="1:7" s="2" customFormat="1" x14ac:dyDescent="0.25">
      <c r="A326" s="38" t="s">
        <v>93</v>
      </c>
      <c r="B326" s="38" t="s">
        <v>333</v>
      </c>
      <c r="C326" s="39" t="s">
        <v>334</v>
      </c>
      <c r="D326" s="40"/>
      <c r="E326" s="40"/>
      <c r="F326" s="40"/>
      <c r="G326" s="73"/>
    </row>
    <row r="327" spans="1:7" x14ac:dyDescent="0.25">
      <c r="A327" s="25" t="s">
        <v>95</v>
      </c>
      <c r="B327" s="25" t="s">
        <v>316</v>
      </c>
      <c r="C327" s="24" t="s">
        <v>317</v>
      </c>
    </row>
    <row r="328" spans="1:7" x14ac:dyDescent="0.25">
      <c r="A328" s="28" t="s">
        <v>335</v>
      </c>
      <c r="B328" s="28" t="s">
        <v>215</v>
      </c>
      <c r="C328" s="26" t="s">
        <v>216</v>
      </c>
      <c r="D328" s="9">
        <v>85883.33</v>
      </c>
      <c r="E328" s="9">
        <v>0</v>
      </c>
      <c r="F328" s="9">
        <v>0</v>
      </c>
      <c r="G328" s="77">
        <v>0</v>
      </c>
    </row>
    <row r="329" spans="1:7" x14ac:dyDescent="0.25">
      <c r="A329" s="28" t="s">
        <v>336</v>
      </c>
      <c r="B329" s="28" t="s">
        <v>263</v>
      </c>
      <c r="C329" s="26" t="s">
        <v>264</v>
      </c>
      <c r="D329" s="9">
        <v>11514.46</v>
      </c>
      <c r="E329" s="9">
        <v>0</v>
      </c>
      <c r="F329" s="9">
        <v>0</v>
      </c>
      <c r="G329" s="77">
        <v>0</v>
      </c>
    </row>
    <row r="330" spans="1:7" x14ac:dyDescent="0.25">
      <c r="A330" s="28" t="s">
        <v>337</v>
      </c>
      <c r="B330" s="28" t="s">
        <v>218</v>
      </c>
      <c r="C330" s="26" t="s">
        <v>219</v>
      </c>
      <c r="D330" s="9">
        <v>15141.12</v>
      </c>
      <c r="E330" s="9">
        <v>0</v>
      </c>
      <c r="F330" s="9">
        <v>0</v>
      </c>
      <c r="G330" s="77">
        <v>0</v>
      </c>
    </row>
    <row r="331" spans="1:7" x14ac:dyDescent="0.25">
      <c r="A331" s="28" t="s">
        <v>338</v>
      </c>
      <c r="B331" s="28" t="s">
        <v>221</v>
      </c>
      <c r="C331" s="26" t="s">
        <v>222</v>
      </c>
      <c r="D331" s="9">
        <v>0</v>
      </c>
      <c r="E331" s="9">
        <v>0</v>
      </c>
      <c r="F331" s="9">
        <v>0</v>
      </c>
      <c r="G331" s="77">
        <v>0</v>
      </c>
    </row>
    <row r="332" spans="1:7" x14ac:dyDescent="0.25">
      <c r="A332" s="28" t="s">
        <v>339</v>
      </c>
      <c r="B332" s="28" t="s">
        <v>268</v>
      </c>
      <c r="C332" s="26" t="s">
        <v>99</v>
      </c>
      <c r="D332" s="9">
        <v>156400</v>
      </c>
      <c r="E332" s="9">
        <v>0</v>
      </c>
      <c r="F332" s="9">
        <v>0</v>
      </c>
      <c r="G332" s="77">
        <v>0</v>
      </c>
    </row>
    <row r="333" spans="1:7" x14ac:dyDescent="0.25">
      <c r="A333" s="28" t="s">
        <v>340</v>
      </c>
      <c r="B333" s="28" t="s">
        <v>128</v>
      </c>
      <c r="C333" s="26" t="s">
        <v>100</v>
      </c>
      <c r="D333" s="9">
        <v>29205.919999999998</v>
      </c>
      <c r="E333" s="9">
        <v>0</v>
      </c>
      <c r="F333" s="9">
        <v>0</v>
      </c>
      <c r="G333" s="77">
        <v>0</v>
      </c>
    </row>
    <row r="334" spans="1:7" x14ac:dyDescent="0.25">
      <c r="A334" s="28" t="s">
        <v>341</v>
      </c>
      <c r="B334" s="28" t="s">
        <v>130</v>
      </c>
      <c r="C334" s="26" t="s">
        <v>101</v>
      </c>
      <c r="D334" s="9">
        <v>11124.39</v>
      </c>
      <c r="E334" s="9">
        <v>0</v>
      </c>
      <c r="F334" s="9">
        <v>0</v>
      </c>
      <c r="G334" s="77">
        <v>0</v>
      </c>
    </row>
    <row r="335" spans="1:7" x14ac:dyDescent="0.25">
      <c r="A335" s="28" t="s">
        <v>342</v>
      </c>
      <c r="B335" s="28" t="s">
        <v>301</v>
      </c>
      <c r="C335" s="26" t="s">
        <v>343</v>
      </c>
      <c r="D335" s="9">
        <v>859.69</v>
      </c>
      <c r="E335" s="9">
        <v>0</v>
      </c>
      <c r="F335" s="9">
        <v>0</v>
      </c>
      <c r="G335" s="77">
        <v>0</v>
      </c>
    </row>
    <row r="336" spans="1:7" x14ac:dyDescent="0.25">
      <c r="A336" s="28" t="s">
        <v>93</v>
      </c>
      <c r="B336" s="28" t="s">
        <v>333</v>
      </c>
      <c r="C336" s="26" t="s">
        <v>97</v>
      </c>
      <c r="D336" s="9">
        <f>SUM(D328:D335)</f>
        <v>310128.91000000003</v>
      </c>
      <c r="E336" s="9">
        <f>SUM(E328:E335)</f>
        <v>0</v>
      </c>
      <c r="F336" s="9">
        <v>0</v>
      </c>
      <c r="G336" s="77">
        <v>0</v>
      </c>
    </row>
    <row r="339" spans="1:7" s="2" customFormat="1" x14ac:dyDescent="0.25">
      <c r="A339" s="38" t="s">
        <v>93</v>
      </c>
      <c r="B339" s="38" t="s">
        <v>344</v>
      </c>
      <c r="C339" s="39" t="s">
        <v>345</v>
      </c>
      <c r="D339" s="40"/>
      <c r="E339" s="40"/>
      <c r="F339" s="40"/>
      <c r="G339" s="73"/>
    </row>
    <row r="340" spans="1:7" x14ac:dyDescent="0.25">
      <c r="A340" s="25" t="s">
        <v>95</v>
      </c>
      <c r="B340" s="25" t="s">
        <v>316</v>
      </c>
      <c r="C340" s="24" t="s">
        <v>317</v>
      </c>
    </row>
    <row r="341" spans="1:7" x14ac:dyDescent="0.25">
      <c r="A341" s="28" t="s">
        <v>346</v>
      </c>
      <c r="B341" s="28" t="s">
        <v>215</v>
      </c>
      <c r="C341" s="26" t="s">
        <v>216</v>
      </c>
      <c r="D341" s="9">
        <v>205371.31</v>
      </c>
      <c r="E341" s="9">
        <v>198500</v>
      </c>
      <c r="F341" s="9">
        <v>198368.35</v>
      </c>
      <c r="G341" s="77">
        <f>F341/E341*100</f>
        <v>99.933677581863975</v>
      </c>
    </row>
    <row r="342" spans="1:7" x14ac:dyDescent="0.25">
      <c r="A342" s="28" t="s">
        <v>347</v>
      </c>
      <c r="B342" s="28" t="s">
        <v>263</v>
      </c>
      <c r="C342" s="26" t="s">
        <v>264</v>
      </c>
      <c r="D342" s="9">
        <v>6800</v>
      </c>
      <c r="E342" s="9">
        <v>6800</v>
      </c>
      <c r="F342" s="9">
        <v>6800</v>
      </c>
      <c r="G342" s="77">
        <f t="shared" ref="G342:G351" si="17">F342/E342*100</f>
        <v>100</v>
      </c>
    </row>
    <row r="343" spans="1:7" x14ac:dyDescent="0.25">
      <c r="A343" s="28" t="s">
        <v>348</v>
      </c>
      <c r="B343" s="28" t="s">
        <v>218</v>
      </c>
      <c r="C343" s="26" t="s">
        <v>219</v>
      </c>
      <c r="D343" s="9">
        <v>35323.910000000003</v>
      </c>
      <c r="E343" s="9">
        <v>34200</v>
      </c>
      <c r="F343" s="9">
        <v>34119.379999999997</v>
      </c>
      <c r="G343" s="77">
        <f t="shared" si="17"/>
        <v>99.76426900584795</v>
      </c>
    </row>
    <row r="344" spans="1:7" x14ac:dyDescent="0.25">
      <c r="A344" s="28" t="s">
        <v>349</v>
      </c>
      <c r="B344" s="28" t="s">
        <v>221</v>
      </c>
      <c r="C344" s="26" t="s">
        <v>222</v>
      </c>
      <c r="D344" s="9">
        <v>24233.69</v>
      </c>
      <c r="E344" s="9">
        <v>19300</v>
      </c>
      <c r="F344" s="9">
        <v>18891.55</v>
      </c>
      <c r="G344" s="77">
        <f t="shared" si="17"/>
        <v>97.883678756476684</v>
      </c>
    </row>
    <row r="345" spans="1:7" x14ac:dyDescent="0.25">
      <c r="A345" s="28" t="s">
        <v>350</v>
      </c>
      <c r="B345" s="28" t="s">
        <v>268</v>
      </c>
      <c r="C345" s="26" t="s">
        <v>99</v>
      </c>
      <c r="D345" s="9">
        <v>47572</v>
      </c>
      <c r="E345" s="9">
        <v>43500</v>
      </c>
      <c r="F345" s="9">
        <v>36749.629999999997</v>
      </c>
      <c r="G345" s="77">
        <f t="shared" si="17"/>
        <v>84.481908045977008</v>
      </c>
    </row>
    <row r="346" spans="1:7" x14ac:dyDescent="0.25">
      <c r="A346" s="28" t="s">
        <v>351</v>
      </c>
      <c r="B346" s="28" t="s">
        <v>128</v>
      </c>
      <c r="C346" s="26" t="s">
        <v>100</v>
      </c>
      <c r="D346" s="9">
        <v>133991.93</v>
      </c>
      <c r="E346" s="9">
        <v>134150</v>
      </c>
      <c r="F346" s="9">
        <v>129909.83</v>
      </c>
      <c r="G346" s="77">
        <f t="shared" si="17"/>
        <v>96.839232202758112</v>
      </c>
    </row>
    <row r="347" spans="1:7" x14ac:dyDescent="0.25">
      <c r="A347" s="28" t="s">
        <v>607</v>
      </c>
      <c r="B347" s="28" t="s">
        <v>360</v>
      </c>
      <c r="C347" s="26" t="s">
        <v>427</v>
      </c>
      <c r="D347" s="9">
        <v>4450.0600000000004</v>
      </c>
      <c r="E347" s="9">
        <v>8800</v>
      </c>
      <c r="F347" s="9">
        <v>10186.65</v>
      </c>
      <c r="G347" s="77">
        <f t="shared" si="17"/>
        <v>115.75738636363636</v>
      </c>
    </row>
    <row r="348" spans="1:7" x14ac:dyDescent="0.25">
      <c r="A348" s="28" t="s">
        <v>352</v>
      </c>
      <c r="B348" s="28" t="s">
        <v>130</v>
      </c>
      <c r="C348" s="26" t="s">
        <v>101</v>
      </c>
      <c r="D348" s="9">
        <v>15613.89</v>
      </c>
      <c r="E348" s="9">
        <v>23900</v>
      </c>
      <c r="F348" s="9">
        <v>23920.58</v>
      </c>
      <c r="G348" s="77">
        <f t="shared" si="17"/>
        <v>100.08610878661088</v>
      </c>
    </row>
    <row r="349" spans="1:7" x14ac:dyDescent="0.25">
      <c r="A349" s="28" t="s">
        <v>353</v>
      </c>
      <c r="B349" s="28" t="s">
        <v>301</v>
      </c>
      <c r="C349" s="26" t="s">
        <v>343</v>
      </c>
      <c r="D349" s="9">
        <v>1874.24</v>
      </c>
      <c r="E349" s="9">
        <v>2750</v>
      </c>
      <c r="F349" s="9">
        <v>2746.03</v>
      </c>
      <c r="G349" s="77">
        <f t="shared" si="17"/>
        <v>99.855636363636364</v>
      </c>
    </row>
    <row r="350" spans="1:7" x14ac:dyDescent="0.25">
      <c r="A350" s="28" t="s">
        <v>354</v>
      </c>
      <c r="B350" s="28" t="s">
        <v>207</v>
      </c>
      <c r="C350" s="26" t="s">
        <v>111</v>
      </c>
      <c r="D350" s="9">
        <v>310.17</v>
      </c>
      <c r="E350" s="9">
        <v>0</v>
      </c>
      <c r="F350" s="9">
        <v>0</v>
      </c>
      <c r="G350" s="77">
        <v>0</v>
      </c>
    </row>
    <row r="351" spans="1:7" x14ac:dyDescent="0.25">
      <c r="A351" s="28" t="s">
        <v>93</v>
      </c>
      <c r="B351" s="28" t="s">
        <v>344</v>
      </c>
      <c r="C351" s="26" t="s">
        <v>97</v>
      </c>
      <c r="D351" s="9">
        <f>SUM(D341:D350)</f>
        <v>475541.19999999995</v>
      </c>
      <c r="E351" s="9">
        <f>SUM(E341:E350)</f>
        <v>471900</v>
      </c>
      <c r="F351" s="9">
        <f>SUM(F341:F350)</f>
        <v>461692.00000000006</v>
      </c>
      <c r="G351" s="77">
        <f t="shared" si="17"/>
        <v>97.83682983682985</v>
      </c>
    </row>
    <row r="352" spans="1:7" s="1" customFormat="1" x14ac:dyDescent="0.25">
      <c r="A352" s="30" t="s">
        <v>102</v>
      </c>
      <c r="B352" s="30" t="s">
        <v>11</v>
      </c>
      <c r="C352" s="31" t="s">
        <v>47</v>
      </c>
      <c r="D352" s="111" t="s">
        <v>635</v>
      </c>
      <c r="E352" s="111" t="s">
        <v>636</v>
      </c>
      <c r="F352" s="111" t="s">
        <v>637</v>
      </c>
      <c r="G352" s="119" t="s">
        <v>613</v>
      </c>
    </row>
    <row r="354" spans="1:7" s="2" customFormat="1" x14ac:dyDescent="0.25">
      <c r="A354" s="38" t="s">
        <v>93</v>
      </c>
      <c r="B354" s="38" t="s">
        <v>355</v>
      </c>
      <c r="C354" s="39" t="s">
        <v>356</v>
      </c>
      <c r="D354" s="40"/>
      <c r="E354" s="40"/>
      <c r="F354" s="40"/>
      <c r="G354" s="73"/>
    </row>
    <row r="355" spans="1:7" x14ac:dyDescent="0.25">
      <c r="A355" s="25" t="s">
        <v>95</v>
      </c>
      <c r="B355" s="25" t="s">
        <v>316</v>
      </c>
      <c r="C355" s="24" t="s">
        <v>317</v>
      </c>
    </row>
    <row r="356" spans="1:7" x14ac:dyDescent="0.25">
      <c r="A356" s="28" t="s">
        <v>608</v>
      </c>
      <c r="B356" s="28" t="s">
        <v>221</v>
      </c>
      <c r="C356" s="26" t="s">
        <v>222</v>
      </c>
      <c r="D356" s="9">
        <v>366</v>
      </c>
      <c r="E356" s="9">
        <v>0</v>
      </c>
      <c r="F356" s="9">
        <v>0</v>
      </c>
      <c r="G356" s="77">
        <v>0</v>
      </c>
    </row>
    <row r="357" spans="1:7" x14ac:dyDescent="0.25">
      <c r="A357" s="28" t="s">
        <v>357</v>
      </c>
      <c r="B357" s="28" t="s">
        <v>268</v>
      </c>
      <c r="C357" s="26" t="s">
        <v>99</v>
      </c>
      <c r="D357" s="9">
        <v>0</v>
      </c>
      <c r="E357" s="9">
        <v>0</v>
      </c>
      <c r="F357" s="9">
        <v>0</v>
      </c>
      <c r="G357" s="77">
        <v>0</v>
      </c>
    </row>
    <row r="358" spans="1:7" x14ac:dyDescent="0.25">
      <c r="A358" s="28" t="s">
        <v>358</v>
      </c>
      <c r="B358" s="28" t="s">
        <v>128</v>
      </c>
      <c r="C358" s="26" t="s">
        <v>100</v>
      </c>
      <c r="D358" s="9">
        <v>20511.13</v>
      </c>
      <c r="E358" s="9">
        <v>0</v>
      </c>
      <c r="F358" s="9">
        <v>0</v>
      </c>
      <c r="G358" s="77">
        <v>0</v>
      </c>
    </row>
    <row r="359" spans="1:7" x14ac:dyDescent="0.25">
      <c r="A359" s="28" t="s">
        <v>359</v>
      </c>
      <c r="B359" s="28" t="s">
        <v>360</v>
      </c>
      <c r="C359" s="26" t="s">
        <v>361</v>
      </c>
      <c r="D359" s="9">
        <v>2435.31</v>
      </c>
      <c r="E359" s="9">
        <v>0</v>
      </c>
      <c r="F359" s="9">
        <v>0</v>
      </c>
      <c r="G359" s="77">
        <v>0</v>
      </c>
    </row>
    <row r="360" spans="1:7" x14ac:dyDescent="0.25">
      <c r="A360" s="28" t="s">
        <v>362</v>
      </c>
      <c r="B360" s="28" t="s">
        <v>130</v>
      </c>
      <c r="C360" s="26" t="s">
        <v>101</v>
      </c>
      <c r="D360" s="9">
        <v>5516</v>
      </c>
      <c r="E360" s="9">
        <v>0</v>
      </c>
      <c r="F360" s="9">
        <v>0</v>
      </c>
      <c r="G360" s="77">
        <v>0</v>
      </c>
    </row>
    <row r="361" spans="1:7" x14ac:dyDescent="0.25">
      <c r="A361" s="28" t="s">
        <v>93</v>
      </c>
      <c r="B361" s="28" t="s">
        <v>355</v>
      </c>
      <c r="C361" s="26" t="s">
        <v>97</v>
      </c>
      <c r="D361" s="9">
        <f>SUM(D356:D360)</f>
        <v>28828.440000000002</v>
      </c>
      <c r="E361" s="9">
        <f>SUM(E356:E360)</f>
        <v>0</v>
      </c>
      <c r="F361" s="9">
        <v>0</v>
      </c>
      <c r="G361" s="77">
        <v>0</v>
      </c>
    </row>
    <row r="363" spans="1:7" s="2" customFormat="1" x14ac:dyDescent="0.25">
      <c r="A363" s="38" t="s">
        <v>93</v>
      </c>
      <c r="B363" s="38" t="s">
        <v>363</v>
      </c>
      <c r="C363" s="39" t="s">
        <v>364</v>
      </c>
      <c r="D363" s="40"/>
      <c r="E363" s="40"/>
      <c r="F363" s="40"/>
      <c r="G363" s="73"/>
    </row>
    <row r="364" spans="1:7" x14ac:dyDescent="0.25">
      <c r="A364" s="25" t="s">
        <v>95</v>
      </c>
      <c r="B364" s="25" t="s">
        <v>316</v>
      </c>
      <c r="C364" s="24" t="s">
        <v>365</v>
      </c>
    </row>
    <row r="365" spans="1:7" x14ac:dyDescent="0.25">
      <c r="A365" s="28" t="s">
        <v>609</v>
      </c>
      <c r="B365" s="28" t="s">
        <v>272</v>
      </c>
      <c r="C365" s="26" t="s">
        <v>610</v>
      </c>
      <c r="D365" s="9">
        <v>1015923.48</v>
      </c>
      <c r="E365" s="9">
        <v>68750</v>
      </c>
      <c r="F365" s="9">
        <v>68706.25</v>
      </c>
      <c r="G365" s="77">
        <f>F365/E365*100</f>
        <v>99.936363636363637</v>
      </c>
    </row>
    <row r="366" spans="1:7" x14ac:dyDescent="0.25">
      <c r="A366" s="28" t="s">
        <v>366</v>
      </c>
      <c r="B366" s="28" t="s">
        <v>290</v>
      </c>
      <c r="C366" s="26" t="s">
        <v>319</v>
      </c>
      <c r="D366" s="9">
        <v>48763.28</v>
      </c>
      <c r="E366" s="9">
        <v>91900</v>
      </c>
      <c r="F366" s="9">
        <v>79845.66</v>
      </c>
      <c r="G366" s="77">
        <f t="shared" ref="G366:G367" si="18">F366/E366*100</f>
        <v>86.883199129488574</v>
      </c>
    </row>
    <row r="367" spans="1:7" x14ac:dyDescent="0.25">
      <c r="A367" s="28" t="s">
        <v>93</v>
      </c>
      <c r="B367" s="28" t="s">
        <v>363</v>
      </c>
      <c r="C367" s="26" t="s">
        <v>97</v>
      </c>
      <c r="D367" s="9">
        <f>+D365+D366</f>
        <v>1064686.76</v>
      </c>
      <c r="E367" s="9">
        <f>+E365+E366</f>
        <v>160650</v>
      </c>
      <c r="F367" s="9">
        <f>+F365+F366</f>
        <v>148551.91</v>
      </c>
      <c r="G367" s="77">
        <f t="shared" si="18"/>
        <v>92.469287270463738</v>
      </c>
    </row>
    <row r="369" spans="1:7" s="2" customFormat="1" x14ac:dyDescent="0.25">
      <c r="A369" s="38" t="s">
        <v>93</v>
      </c>
      <c r="B369" s="38" t="s">
        <v>367</v>
      </c>
      <c r="C369" s="39" t="s">
        <v>368</v>
      </c>
      <c r="D369" s="40"/>
      <c r="E369" s="40"/>
      <c r="F369" s="40"/>
      <c r="G369" s="73"/>
    </row>
    <row r="370" spans="1:7" x14ac:dyDescent="0.25">
      <c r="A370" s="25" t="s">
        <v>95</v>
      </c>
      <c r="B370" s="25" t="s">
        <v>316</v>
      </c>
      <c r="C370" s="24" t="s">
        <v>365</v>
      </c>
    </row>
    <row r="371" spans="1:7" x14ac:dyDescent="0.25">
      <c r="A371" s="28" t="s">
        <v>369</v>
      </c>
      <c r="B371" s="28" t="s">
        <v>215</v>
      </c>
      <c r="C371" s="26" t="s">
        <v>216</v>
      </c>
      <c r="D371" s="9">
        <v>120252.52</v>
      </c>
      <c r="E371" s="9">
        <v>200000</v>
      </c>
      <c r="F371" s="9">
        <v>191213.16</v>
      </c>
      <c r="G371" s="77">
        <f>F371/E371*100</f>
        <v>95.606579999999994</v>
      </c>
    </row>
    <row r="372" spans="1:7" x14ac:dyDescent="0.25">
      <c r="A372" s="28" t="s">
        <v>671</v>
      </c>
      <c r="B372" s="28" t="s">
        <v>263</v>
      </c>
      <c r="C372" s="26" t="s">
        <v>264</v>
      </c>
      <c r="D372" s="9"/>
      <c r="E372" s="9">
        <v>6500</v>
      </c>
      <c r="F372" s="9">
        <v>6500</v>
      </c>
      <c r="G372" s="77">
        <f>F372/E372*100</f>
        <v>100</v>
      </c>
    </row>
    <row r="373" spans="1:7" x14ac:dyDescent="0.25">
      <c r="A373" s="28" t="s">
        <v>370</v>
      </c>
      <c r="B373" s="28" t="s">
        <v>218</v>
      </c>
      <c r="C373" s="26" t="s">
        <v>219</v>
      </c>
      <c r="D373" s="9">
        <v>20314.38</v>
      </c>
      <c r="E373" s="9">
        <v>34400</v>
      </c>
      <c r="F373" s="9">
        <v>32888.730000000003</v>
      </c>
      <c r="G373" s="77">
        <f t="shared" ref="G373:G383" si="19">F373/E373*100</f>
        <v>95.606773255813962</v>
      </c>
    </row>
    <row r="374" spans="1:7" x14ac:dyDescent="0.25">
      <c r="A374" s="28" t="s">
        <v>371</v>
      </c>
      <c r="B374" s="28" t="s">
        <v>221</v>
      </c>
      <c r="C374" s="26" t="s">
        <v>222</v>
      </c>
      <c r="D374" s="9">
        <v>1488</v>
      </c>
      <c r="E374" s="9">
        <v>1470</v>
      </c>
      <c r="F374" s="9">
        <v>2172</v>
      </c>
      <c r="G374" s="77">
        <f t="shared" si="19"/>
        <v>147.75510204081633</v>
      </c>
    </row>
    <row r="375" spans="1:7" x14ac:dyDescent="0.25">
      <c r="A375" s="28" t="s">
        <v>372</v>
      </c>
      <c r="B375" s="28" t="s">
        <v>268</v>
      </c>
      <c r="C375" s="26" t="s">
        <v>99</v>
      </c>
      <c r="D375" s="9">
        <v>27083.93</v>
      </c>
      <c r="E375" s="9">
        <v>175210</v>
      </c>
      <c r="F375" s="9">
        <v>161438.62</v>
      </c>
      <c r="G375" s="77">
        <f t="shared" si="19"/>
        <v>92.140071913703565</v>
      </c>
    </row>
    <row r="376" spans="1:7" x14ac:dyDescent="0.25">
      <c r="A376" s="28" t="s">
        <v>373</v>
      </c>
      <c r="B376" s="28" t="s">
        <v>128</v>
      </c>
      <c r="C376" s="26" t="s">
        <v>100</v>
      </c>
      <c r="D376" s="9">
        <v>134360.42000000001</v>
      </c>
      <c r="E376" s="9">
        <v>172210</v>
      </c>
      <c r="F376" s="9">
        <v>173489.11</v>
      </c>
      <c r="G376" s="77">
        <f t="shared" si="19"/>
        <v>100.74276174438185</v>
      </c>
    </row>
    <row r="377" spans="1:7" x14ac:dyDescent="0.25">
      <c r="A377" s="28" t="s">
        <v>374</v>
      </c>
      <c r="B377" s="28" t="s">
        <v>360</v>
      </c>
      <c r="C377" s="26" t="s">
        <v>375</v>
      </c>
      <c r="D377" s="9">
        <v>550</v>
      </c>
      <c r="E377" s="9">
        <v>8850</v>
      </c>
      <c r="F377" s="9">
        <v>9971.9599999999991</v>
      </c>
      <c r="G377" s="77">
        <f t="shared" si="19"/>
        <v>112.67751412429377</v>
      </c>
    </row>
    <row r="378" spans="1:7" x14ac:dyDescent="0.25">
      <c r="A378" s="28" t="s">
        <v>376</v>
      </c>
      <c r="B378" s="28" t="s">
        <v>130</v>
      </c>
      <c r="C378" s="26" t="s">
        <v>101</v>
      </c>
      <c r="D378" s="9">
        <v>8361.0300000000007</v>
      </c>
      <c r="E378" s="9">
        <v>23960</v>
      </c>
      <c r="F378" s="9">
        <v>21426.16</v>
      </c>
      <c r="G378" s="77">
        <f t="shared" si="19"/>
        <v>89.424707846410683</v>
      </c>
    </row>
    <row r="379" spans="1:7" x14ac:dyDescent="0.25">
      <c r="A379" s="28" t="s">
        <v>377</v>
      </c>
      <c r="B379" s="28" t="s">
        <v>301</v>
      </c>
      <c r="C379" s="26" t="s">
        <v>343</v>
      </c>
      <c r="D379" s="9">
        <v>946.94</v>
      </c>
      <c r="E379" s="9">
        <v>2450</v>
      </c>
      <c r="F379" s="9">
        <v>2183.84</v>
      </c>
      <c r="G379" s="77">
        <f t="shared" si="19"/>
        <v>89.136326530612251</v>
      </c>
    </row>
    <row r="380" spans="1:7" x14ac:dyDescent="0.25">
      <c r="A380" s="28" t="s">
        <v>378</v>
      </c>
      <c r="B380" s="28" t="s">
        <v>379</v>
      </c>
      <c r="C380" s="26" t="s">
        <v>380</v>
      </c>
      <c r="D380" s="9">
        <v>0</v>
      </c>
      <c r="E380" s="9">
        <v>0</v>
      </c>
      <c r="F380" s="9">
        <v>0</v>
      </c>
      <c r="G380" s="77">
        <v>0</v>
      </c>
    </row>
    <row r="381" spans="1:7" x14ac:dyDescent="0.25">
      <c r="A381" s="28" t="s">
        <v>381</v>
      </c>
      <c r="B381" s="28" t="s">
        <v>290</v>
      </c>
      <c r="C381" s="26" t="s">
        <v>319</v>
      </c>
      <c r="D381" s="9">
        <v>13336.67</v>
      </c>
      <c r="E381" s="9">
        <v>0</v>
      </c>
      <c r="F381" s="9">
        <v>0</v>
      </c>
      <c r="G381" s="77">
        <v>0</v>
      </c>
    </row>
    <row r="382" spans="1:7" x14ac:dyDescent="0.25">
      <c r="A382" s="28" t="s">
        <v>382</v>
      </c>
      <c r="B382" s="28" t="s">
        <v>321</v>
      </c>
      <c r="C382" s="26" t="s">
        <v>322</v>
      </c>
      <c r="D382" s="9">
        <v>18665.88</v>
      </c>
      <c r="E382" s="9">
        <v>54000</v>
      </c>
      <c r="F382" s="9">
        <v>54154.79</v>
      </c>
      <c r="G382" s="77">
        <f t="shared" si="19"/>
        <v>100.28664814814816</v>
      </c>
    </row>
    <row r="383" spans="1:7" x14ac:dyDescent="0.25">
      <c r="A383" s="28" t="s">
        <v>93</v>
      </c>
      <c r="B383" s="28" t="s">
        <v>367</v>
      </c>
      <c r="C383" s="26" t="s">
        <v>97</v>
      </c>
      <c r="D383" s="9">
        <f>SUM(D371:D382)</f>
        <v>345359.77</v>
      </c>
      <c r="E383" s="9">
        <f>SUM(E371:E382)</f>
        <v>679050</v>
      </c>
      <c r="F383" s="9">
        <f>SUM(F371:F382)</f>
        <v>655438.37</v>
      </c>
      <c r="G383" s="77">
        <f t="shared" si="19"/>
        <v>96.522843678668721</v>
      </c>
    </row>
    <row r="384" spans="1:7" s="1" customFormat="1" x14ac:dyDescent="0.25">
      <c r="A384" s="30" t="s">
        <v>102</v>
      </c>
      <c r="B384" s="30" t="s">
        <v>11</v>
      </c>
      <c r="C384" s="31" t="s">
        <v>47</v>
      </c>
      <c r="D384" s="111" t="s">
        <v>635</v>
      </c>
      <c r="E384" s="111" t="s">
        <v>636</v>
      </c>
      <c r="F384" s="111" t="s">
        <v>637</v>
      </c>
      <c r="G384" s="124" t="s">
        <v>613</v>
      </c>
    </row>
    <row r="386" spans="1:7" s="2" customFormat="1" x14ac:dyDescent="0.25">
      <c r="A386" s="38" t="s">
        <v>93</v>
      </c>
      <c r="B386" s="38" t="s">
        <v>383</v>
      </c>
      <c r="C386" s="39" t="s">
        <v>384</v>
      </c>
      <c r="D386" s="40"/>
      <c r="E386" s="40"/>
      <c r="F386" s="40"/>
      <c r="G386" s="73"/>
    </row>
    <row r="387" spans="1:7" x14ac:dyDescent="0.25">
      <c r="A387" s="25" t="s">
        <v>95</v>
      </c>
      <c r="B387" s="25" t="s">
        <v>316</v>
      </c>
      <c r="C387" s="24" t="s">
        <v>365</v>
      </c>
    </row>
    <row r="388" spans="1:7" x14ac:dyDescent="0.25">
      <c r="A388" s="28" t="s">
        <v>385</v>
      </c>
      <c r="B388" s="28" t="s">
        <v>272</v>
      </c>
      <c r="C388" s="26" t="s">
        <v>273</v>
      </c>
      <c r="D388" s="9">
        <v>108194.94</v>
      </c>
      <c r="E388" s="9">
        <v>0</v>
      </c>
      <c r="F388" s="9">
        <v>0</v>
      </c>
      <c r="G388" s="77">
        <v>0</v>
      </c>
    </row>
    <row r="389" spans="1:7" x14ac:dyDescent="0.25">
      <c r="A389" s="28" t="s">
        <v>93</v>
      </c>
      <c r="B389" s="28" t="s">
        <v>383</v>
      </c>
      <c r="C389" s="26" t="s">
        <v>97</v>
      </c>
      <c r="D389" s="9">
        <f>+D388</f>
        <v>108194.94</v>
      </c>
      <c r="E389" s="9">
        <f>+E388</f>
        <v>0</v>
      </c>
      <c r="F389" s="9">
        <v>0</v>
      </c>
      <c r="G389" s="77">
        <v>0</v>
      </c>
    </row>
    <row r="391" spans="1:7" s="2" customFormat="1" x14ac:dyDescent="0.25">
      <c r="A391" s="38" t="s">
        <v>93</v>
      </c>
      <c r="B391" s="38" t="s">
        <v>386</v>
      </c>
      <c r="C391" s="39" t="s">
        <v>387</v>
      </c>
      <c r="D391" s="40"/>
      <c r="E391" s="40"/>
      <c r="F391" s="40"/>
      <c r="G391" s="73"/>
    </row>
    <row r="392" spans="1:7" x14ac:dyDescent="0.25">
      <c r="A392" s="25" t="s">
        <v>186</v>
      </c>
      <c r="B392" s="25" t="s">
        <v>316</v>
      </c>
      <c r="C392" s="24" t="s">
        <v>317</v>
      </c>
    </row>
    <row r="393" spans="1:7" x14ac:dyDescent="0.25">
      <c r="A393" s="28" t="s">
        <v>388</v>
      </c>
      <c r="B393" s="28" t="s">
        <v>207</v>
      </c>
      <c r="C393" s="26" t="s">
        <v>111</v>
      </c>
      <c r="D393" s="9">
        <v>28000</v>
      </c>
      <c r="E393" s="9">
        <v>20000</v>
      </c>
      <c r="F393" s="9">
        <v>20000</v>
      </c>
      <c r="G393" s="77">
        <f>F393/E393*100</f>
        <v>100</v>
      </c>
    </row>
    <row r="394" spans="1:7" x14ac:dyDescent="0.25">
      <c r="A394" s="28" t="s">
        <v>93</v>
      </c>
      <c r="B394" s="28" t="s">
        <v>386</v>
      </c>
      <c r="C394" s="26" t="s">
        <v>97</v>
      </c>
      <c r="D394" s="9">
        <f>+D393</f>
        <v>28000</v>
      </c>
      <c r="E394" s="9">
        <f>+E393</f>
        <v>20000</v>
      </c>
      <c r="F394" s="9">
        <f>+F393</f>
        <v>20000</v>
      </c>
      <c r="G394" s="77">
        <f>F394/E394*100</f>
        <v>100</v>
      </c>
    </row>
    <row r="396" spans="1:7" s="2" customFormat="1" x14ac:dyDescent="0.25">
      <c r="A396" s="38" t="s">
        <v>93</v>
      </c>
      <c r="B396" s="38" t="s">
        <v>389</v>
      </c>
      <c r="C396" s="39" t="s">
        <v>390</v>
      </c>
      <c r="D396" s="40"/>
      <c r="E396" s="40"/>
      <c r="F396" s="40"/>
      <c r="G396" s="73"/>
    </row>
    <row r="397" spans="1:7" x14ac:dyDescent="0.25">
      <c r="A397" s="25" t="s">
        <v>186</v>
      </c>
      <c r="B397" s="25" t="s">
        <v>316</v>
      </c>
      <c r="C397" s="24" t="s">
        <v>317</v>
      </c>
    </row>
    <row r="398" spans="1:7" x14ac:dyDescent="0.25">
      <c r="A398" s="28" t="s">
        <v>391</v>
      </c>
      <c r="B398" s="28" t="s">
        <v>207</v>
      </c>
      <c r="C398" s="26" t="s">
        <v>111</v>
      </c>
      <c r="D398" s="9">
        <v>20000</v>
      </c>
      <c r="E398" s="9">
        <v>20000</v>
      </c>
      <c r="F398" s="9">
        <v>20000</v>
      </c>
      <c r="G398" s="77">
        <f>F398/E398*100</f>
        <v>100</v>
      </c>
    </row>
    <row r="399" spans="1:7" x14ac:dyDescent="0.25">
      <c r="A399" s="28" t="s">
        <v>93</v>
      </c>
      <c r="B399" s="28" t="s">
        <v>389</v>
      </c>
      <c r="C399" s="26" t="s">
        <v>97</v>
      </c>
      <c r="D399" s="9">
        <f>+D398</f>
        <v>20000</v>
      </c>
      <c r="E399" s="9">
        <f>+E398</f>
        <v>20000</v>
      </c>
      <c r="F399" s="9">
        <f>+F398</f>
        <v>20000</v>
      </c>
      <c r="G399" s="77">
        <f>F399/E399*100</f>
        <v>100</v>
      </c>
    </row>
    <row r="401" spans="1:7" s="2" customFormat="1" x14ac:dyDescent="0.25">
      <c r="A401" s="38" t="s">
        <v>93</v>
      </c>
      <c r="B401" s="38" t="s">
        <v>392</v>
      </c>
      <c r="C401" s="39" t="s">
        <v>393</v>
      </c>
      <c r="D401" s="40"/>
      <c r="E401" s="40"/>
      <c r="F401" s="40"/>
      <c r="G401" s="73"/>
    </row>
    <row r="402" spans="1:7" x14ac:dyDescent="0.25">
      <c r="A402" s="25" t="s">
        <v>95</v>
      </c>
      <c r="B402" s="25" t="s">
        <v>316</v>
      </c>
      <c r="C402" s="24" t="s">
        <v>317</v>
      </c>
    </row>
    <row r="403" spans="1:7" x14ac:dyDescent="0.25">
      <c r="A403" s="28" t="s">
        <v>394</v>
      </c>
      <c r="B403" s="28" t="s">
        <v>207</v>
      </c>
      <c r="C403" s="26" t="s">
        <v>111</v>
      </c>
      <c r="D403" s="9">
        <v>20000</v>
      </c>
      <c r="E403" s="9">
        <v>20000</v>
      </c>
      <c r="F403" s="9">
        <v>20000</v>
      </c>
      <c r="G403" s="77">
        <f>F403/E403*100</f>
        <v>100</v>
      </c>
    </row>
    <row r="404" spans="1:7" x14ac:dyDescent="0.25">
      <c r="A404" s="28" t="s">
        <v>93</v>
      </c>
      <c r="B404" s="28" t="s">
        <v>392</v>
      </c>
      <c r="C404" s="26" t="s">
        <v>97</v>
      </c>
      <c r="D404" s="9">
        <f>+D403</f>
        <v>20000</v>
      </c>
      <c r="E404" s="9">
        <f>+E403</f>
        <v>20000</v>
      </c>
      <c r="F404" s="9">
        <f>+F403</f>
        <v>20000</v>
      </c>
      <c r="G404" s="77">
        <f>F404/E404*100</f>
        <v>100</v>
      </c>
    </row>
    <row r="406" spans="1:7" s="2" customFormat="1" x14ac:dyDescent="0.25">
      <c r="A406" s="38" t="s">
        <v>93</v>
      </c>
      <c r="B406" s="38" t="s">
        <v>395</v>
      </c>
      <c r="C406" s="39" t="s">
        <v>396</v>
      </c>
      <c r="D406" s="40"/>
      <c r="E406" s="40"/>
      <c r="F406" s="40"/>
      <c r="G406" s="73"/>
    </row>
    <row r="407" spans="1:7" x14ac:dyDescent="0.25">
      <c r="A407" s="25" t="s">
        <v>95</v>
      </c>
      <c r="B407" s="25" t="s">
        <v>316</v>
      </c>
      <c r="C407" s="24" t="s">
        <v>317</v>
      </c>
    </row>
    <row r="408" spans="1:7" x14ac:dyDescent="0.25">
      <c r="A408" s="28" t="s">
        <v>397</v>
      </c>
      <c r="B408" s="28" t="s">
        <v>207</v>
      </c>
      <c r="C408" s="26" t="s">
        <v>111</v>
      </c>
      <c r="D408" s="9">
        <v>20000</v>
      </c>
      <c r="E408" s="9">
        <v>20000</v>
      </c>
      <c r="F408" s="9">
        <v>20000</v>
      </c>
      <c r="G408" s="77">
        <f>F408/E408*100</f>
        <v>100</v>
      </c>
    </row>
    <row r="409" spans="1:7" x14ac:dyDescent="0.25">
      <c r="A409" s="28" t="s">
        <v>93</v>
      </c>
      <c r="B409" s="28" t="s">
        <v>395</v>
      </c>
      <c r="C409" s="26" t="s">
        <v>97</v>
      </c>
      <c r="D409" s="9">
        <f>+D408</f>
        <v>20000</v>
      </c>
      <c r="E409" s="9">
        <f>+E408</f>
        <v>20000</v>
      </c>
      <c r="F409" s="9">
        <f>+F408</f>
        <v>20000</v>
      </c>
      <c r="G409" s="77">
        <f>F409/E409*100</f>
        <v>100</v>
      </c>
    </row>
    <row r="411" spans="1:7" s="2" customFormat="1" x14ac:dyDescent="0.25">
      <c r="A411" s="38" t="s">
        <v>93</v>
      </c>
      <c r="B411" s="38" t="s">
        <v>398</v>
      </c>
      <c r="C411" s="39" t="s">
        <v>399</v>
      </c>
      <c r="D411" s="40"/>
      <c r="E411" s="40"/>
      <c r="F411" s="40"/>
      <c r="G411" s="73"/>
    </row>
    <row r="412" spans="1:7" x14ac:dyDescent="0.25">
      <c r="A412" s="25" t="s">
        <v>95</v>
      </c>
      <c r="B412" s="25" t="s">
        <v>316</v>
      </c>
      <c r="C412" s="24" t="s">
        <v>317</v>
      </c>
    </row>
    <row r="413" spans="1:7" x14ac:dyDescent="0.25">
      <c r="A413" s="28" t="s">
        <v>400</v>
      </c>
      <c r="B413" s="28" t="s">
        <v>207</v>
      </c>
      <c r="C413" s="26" t="s">
        <v>111</v>
      </c>
      <c r="D413" s="9">
        <v>10000</v>
      </c>
      <c r="E413" s="9">
        <v>20000</v>
      </c>
      <c r="F413" s="9">
        <v>20000</v>
      </c>
      <c r="G413" s="77">
        <f>F413/E413*100</f>
        <v>100</v>
      </c>
    </row>
    <row r="414" spans="1:7" x14ac:dyDescent="0.25">
      <c r="A414" s="28" t="s">
        <v>93</v>
      </c>
      <c r="B414" s="28" t="s">
        <v>398</v>
      </c>
      <c r="C414" s="26" t="s">
        <v>97</v>
      </c>
      <c r="D414" s="9">
        <f>+D413</f>
        <v>10000</v>
      </c>
      <c r="E414" s="9">
        <f>+E413</f>
        <v>20000</v>
      </c>
      <c r="F414" s="9">
        <f>+F413</f>
        <v>20000</v>
      </c>
      <c r="G414" s="77">
        <f t="shared" ref="G414:G432" si="20">F414/E414*100</f>
        <v>100</v>
      </c>
    </row>
    <row r="415" spans="1:7" s="1" customFormat="1" x14ac:dyDescent="0.25">
      <c r="A415" s="30" t="s">
        <v>102</v>
      </c>
      <c r="B415" s="30" t="s">
        <v>11</v>
      </c>
      <c r="C415" s="31" t="s">
        <v>47</v>
      </c>
      <c r="D415" s="111" t="s">
        <v>635</v>
      </c>
      <c r="E415" s="111" t="s">
        <v>636</v>
      </c>
      <c r="F415" s="111" t="s">
        <v>637</v>
      </c>
      <c r="G415" s="124" t="s">
        <v>613</v>
      </c>
    </row>
    <row r="416" spans="1:7" x14ac:dyDescent="0.25">
      <c r="A416" s="128"/>
      <c r="B416" s="128"/>
      <c r="C416" s="129"/>
      <c r="D416" s="130"/>
      <c r="E416" s="130"/>
      <c r="F416" s="130"/>
      <c r="G416" s="127"/>
    </row>
    <row r="417" spans="1:7" s="2" customFormat="1" x14ac:dyDescent="0.25">
      <c r="A417" s="38" t="s">
        <v>93</v>
      </c>
      <c r="B417" s="38" t="s">
        <v>649</v>
      </c>
      <c r="C417" s="39" t="s">
        <v>650</v>
      </c>
      <c r="D417" s="40"/>
      <c r="E417" s="40"/>
      <c r="F417" s="40"/>
      <c r="G417" s="73"/>
    </row>
    <row r="418" spans="1:7" x14ac:dyDescent="0.25">
      <c r="A418" s="25" t="s">
        <v>95</v>
      </c>
      <c r="B418" s="25" t="s">
        <v>316</v>
      </c>
      <c r="C418" s="24" t="s">
        <v>317</v>
      </c>
    </row>
    <row r="419" spans="1:7" x14ac:dyDescent="0.25">
      <c r="A419" s="28" t="s">
        <v>400</v>
      </c>
      <c r="B419" s="28" t="s">
        <v>207</v>
      </c>
      <c r="C419" s="26" t="s">
        <v>111</v>
      </c>
      <c r="D419" s="9">
        <v>0</v>
      </c>
      <c r="E419" s="9">
        <v>3000</v>
      </c>
      <c r="F419" s="9">
        <v>3000</v>
      </c>
      <c r="G419" s="77">
        <f>F419/E419*100</f>
        <v>100</v>
      </c>
    </row>
    <row r="420" spans="1:7" x14ac:dyDescent="0.25">
      <c r="A420" s="28" t="s">
        <v>93</v>
      </c>
      <c r="B420" s="28" t="s">
        <v>649</v>
      </c>
      <c r="C420" s="26" t="s">
        <v>97</v>
      </c>
      <c r="D420" s="9">
        <f>+D419</f>
        <v>0</v>
      </c>
      <c r="E420" s="9">
        <f>+E419</f>
        <v>3000</v>
      </c>
      <c r="F420" s="9">
        <f>+F419</f>
        <v>3000</v>
      </c>
      <c r="G420" s="77">
        <f t="shared" ref="G420" si="21">F420/E420*100</f>
        <v>100</v>
      </c>
    </row>
    <row r="421" spans="1:7" x14ac:dyDescent="0.25">
      <c r="G421" s="126"/>
    </row>
    <row r="422" spans="1:7" s="2" customFormat="1" x14ac:dyDescent="0.25">
      <c r="A422" s="38" t="s">
        <v>93</v>
      </c>
      <c r="B422" s="38" t="s">
        <v>651</v>
      </c>
      <c r="C422" s="39" t="s">
        <v>652</v>
      </c>
      <c r="D422" s="40"/>
      <c r="E422" s="40"/>
      <c r="F422" s="40"/>
      <c r="G422" s="73"/>
    </row>
    <row r="423" spans="1:7" x14ac:dyDescent="0.25">
      <c r="A423" s="25" t="s">
        <v>95</v>
      </c>
      <c r="B423" s="25" t="s">
        <v>316</v>
      </c>
      <c r="C423" s="24" t="s">
        <v>317</v>
      </c>
    </row>
    <row r="424" spans="1:7" x14ac:dyDescent="0.25">
      <c r="A424" s="28" t="s">
        <v>400</v>
      </c>
      <c r="B424" s="28" t="s">
        <v>207</v>
      </c>
      <c r="C424" s="26" t="s">
        <v>111</v>
      </c>
      <c r="D424" s="9">
        <v>0</v>
      </c>
      <c r="E424" s="9">
        <v>5000</v>
      </c>
      <c r="F424" s="9">
        <v>5000</v>
      </c>
      <c r="G424" s="77">
        <f>F424/E424*100</f>
        <v>100</v>
      </c>
    </row>
    <row r="425" spans="1:7" x14ac:dyDescent="0.25">
      <c r="A425" s="28" t="s">
        <v>93</v>
      </c>
      <c r="B425" s="28" t="s">
        <v>651</v>
      </c>
      <c r="C425" s="26" t="s">
        <v>97</v>
      </c>
      <c r="D425" s="9">
        <f>+D424</f>
        <v>0</v>
      </c>
      <c r="E425" s="9">
        <f>+E424</f>
        <v>5000</v>
      </c>
      <c r="F425" s="9">
        <f>+F424</f>
        <v>5000</v>
      </c>
      <c r="G425" s="77">
        <f t="shared" ref="G425" si="22">F425/E425*100</f>
        <v>100</v>
      </c>
    </row>
    <row r="426" spans="1:7" x14ac:dyDescent="0.25">
      <c r="G426" s="126"/>
    </row>
    <row r="427" spans="1:7" s="2" customFormat="1" x14ac:dyDescent="0.25">
      <c r="A427" s="38" t="s">
        <v>93</v>
      </c>
      <c r="B427" s="38" t="s">
        <v>653</v>
      </c>
      <c r="C427" s="39" t="s">
        <v>654</v>
      </c>
      <c r="D427" s="40"/>
      <c r="E427" s="40"/>
      <c r="F427" s="40"/>
      <c r="G427" s="73"/>
    </row>
    <row r="428" spans="1:7" x14ac:dyDescent="0.25">
      <c r="A428" s="25" t="s">
        <v>95</v>
      </c>
      <c r="B428" s="25" t="s">
        <v>316</v>
      </c>
      <c r="C428" s="24" t="s">
        <v>317</v>
      </c>
    </row>
    <row r="429" spans="1:7" x14ac:dyDescent="0.25">
      <c r="A429" s="28" t="s">
        <v>400</v>
      </c>
      <c r="B429" s="28" t="s">
        <v>207</v>
      </c>
      <c r="C429" s="26" t="s">
        <v>111</v>
      </c>
      <c r="D429" s="9">
        <v>0</v>
      </c>
      <c r="E429" s="9">
        <v>3000</v>
      </c>
      <c r="F429" s="9">
        <v>3000</v>
      </c>
      <c r="G429" s="77">
        <f>F429/E429*100</f>
        <v>100</v>
      </c>
    </row>
    <row r="430" spans="1:7" x14ac:dyDescent="0.25">
      <c r="A430" s="65" t="s">
        <v>93</v>
      </c>
      <c r="B430" s="65" t="s">
        <v>653</v>
      </c>
      <c r="C430" s="66" t="s">
        <v>97</v>
      </c>
      <c r="D430" s="9">
        <f>+D429</f>
        <v>0</v>
      </c>
      <c r="E430" s="9">
        <f>+E429</f>
        <v>3000</v>
      </c>
      <c r="F430" s="9">
        <f>+F429</f>
        <v>3000</v>
      </c>
      <c r="G430" s="77">
        <f t="shared" ref="G430" si="23">F430/E430*100</f>
        <v>100</v>
      </c>
    </row>
    <row r="431" spans="1:7" x14ac:dyDescent="0.25">
      <c r="A431" s="135"/>
      <c r="B431" s="136"/>
      <c r="C431" s="137"/>
      <c r="D431" s="132"/>
      <c r="E431" s="67"/>
      <c r="F431" s="67"/>
      <c r="G431" s="131"/>
    </row>
    <row r="432" spans="1:7" s="2" customFormat="1" ht="15.75" thickBot="1" x14ac:dyDescent="0.3">
      <c r="A432" s="133" t="s">
        <v>88</v>
      </c>
      <c r="B432" s="133" t="s">
        <v>306</v>
      </c>
      <c r="C432" s="134" t="s">
        <v>307</v>
      </c>
      <c r="D432" s="58">
        <f>+D306+D313+D318+D323+D336+D351+D361+D367+D383+D389+D394+D399+D404+D409+D414+D420+D425+D430</f>
        <v>3178242.5</v>
      </c>
      <c r="E432" s="58">
        <f>+E306+E313+E318+E323+E336+E351+E361+E367+E383+E389+E394+E399+E404+E409+E414+E420+E425+E430</f>
        <v>2128500</v>
      </c>
      <c r="F432" s="58">
        <f>+F306+F313+F318+F323+F336+F351+F361+F367+F383+F389+F394+F399+F404+F409+F414+F420+F425+F430</f>
        <v>2009501.9899999998</v>
      </c>
      <c r="G432" s="82">
        <f t="shared" si="20"/>
        <v>94.409301855766955</v>
      </c>
    </row>
    <row r="433" spans="1:7" s="2" customFormat="1" ht="15.75" thickTop="1" x14ac:dyDescent="0.25">
      <c r="A433" s="60"/>
      <c r="B433" s="60"/>
      <c r="C433" s="61"/>
      <c r="D433" s="62"/>
      <c r="E433" s="62"/>
      <c r="F433" s="62"/>
      <c r="G433" s="73"/>
    </row>
    <row r="434" spans="1:7" ht="15.75" thickBot="1" x14ac:dyDescent="0.3"/>
    <row r="435" spans="1:7" ht="15.75" thickBot="1" x14ac:dyDescent="0.3">
      <c r="A435" s="53" t="s">
        <v>88</v>
      </c>
      <c r="B435" s="54" t="s">
        <v>401</v>
      </c>
      <c r="C435" s="55" t="s">
        <v>402</v>
      </c>
    </row>
    <row r="437" spans="1:7" s="2" customFormat="1" x14ac:dyDescent="0.25">
      <c r="A437" s="38" t="s">
        <v>93</v>
      </c>
      <c r="B437" s="38" t="s">
        <v>403</v>
      </c>
      <c r="C437" s="39" t="s">
        <v>404</v>
      </c>
      <c r="D437" s="40"/>
      <c r="E437" s="40"/>
      <c r="F437" s="40"/>
      <c r="G437" s="73"/>
    </row>
    <row r="438" spans="1:7" x14ac:dyDescent="0.25">
      <c r="A438" s="25" t="s">
        <v>95</v>
      </c>
      <c r="B438" s="25" t="s">
        <v>405</v>
      </c>
      <c r="C438" s="24" t="s">
        <v>406</v>
      </c>
    </row>
    <row r="439" spans="1:7" x14ac:dyDescent="0.25">
      <c r="A439" s="28" t="s">
        <v>407</v>
      </c>
      <c r="B439" s="28" t="s">
        <v>207</v>
      </c>
      <c r="C439" s="26" t="s">
        <v>111</v>
      </c>
      <c r="D439" s="9">
        <v>452000</v>
      </c>
      <c r="E439" s="9">
        <v>560000</v>
      </c>
      <c r="F439" s="9">
        <v>532000</v>
      </c>
      <c r="G439" s="77">
        <f>F439/E439*100</f>
        <v>95</v>
      </c>
    </row>
    <row r="440" spans="1:7" x14ac:dyDescent="0.25">
      <c r="A440" s="28" t="s">
        <v>93</v>
      </c>
      <c r="B440" s="28" t="s">
        <v>403</v>
      </c>
      <c r="C440" s="26" t="s">
        <v>97</v>
      </c>
      <c r="D440" s="9">
        <f>+D439</f>
        <v>452000</v>
      </c>
      <c r="E440" s="9">
        <f>+E439</f>
        <v>560000</v>
      </c>
      <c r="F440" s="9">
        <f>+F439</f>
        <v>532000</v>
      </c>
      <c r="G440" s="77">
        <f>F440/E440*100</f>
        <v>95</v>
      </c>
    </row>
    <row r="442" spans="1:7" s="2" customFormat="1" x14ac:dyDescent="0.25">
      <c r="A442" s="38" t="s">
        <v>93</v>
      </c>
      <c r="B442" s="38" t="s">
        <v>408</v>
      </c>
      <c r="C442" s="39" t="s">
        <v>409</v>
      </c>
      <c r="D442" s="40"/>
      <c r="E442" s="40"/>
      <c r="F442" s="40"/>
      <c r="G442" s="74"/>
    </row>
    <row r="443" spans="1:7" x14ac:dyDescent="0.25">
      <c r="A443" s="25" t="s">
        <v>95</v>
      </c>
      <c r="B443" s="25" t="s">
        <v>405</v>
      </c>
      <c r="C443" s="24" t="s">
        <v>406</v>
      </c>
    </row>
    <row r="444" spans="1:7" x14ac:dyDescent="0.25">
      <c r="A444" s="28" t="s">
        <v>410</v>
      </c>
      <c r="B444" s="28" t="s">
        <v>207</v>
      </c>
      <c r="C444" s="26" t="s">
        <v>111</v>
      </c>
      <c r="D444" s="9">
        <v>19200</v>
      </c>
      <c r="E444" s="9">
        <v>40000</v>
      </c>
      <c r="F444" s="9">
        <v>27300</v>
      </c>
      <c r="G444" s="77">
        <f>F444/E444*100</f>
        <v>68.25</v>
      </c>
    </row>
    <row r="445" spans="1:7" x14ac:dyDescent="0.25">
      <c r="A445" s="28" t="s">
        <v>93</v>
      </c>
      <c r="B445" s="28" t="s">
        <v>408</v>
      </c>
      <c r="C445" s="26" t="s">
        <v>97</v>
      </c>
      <c r="D445" s="9">
        <f>+D444</f>
        <v>19200</v>
      </c>
      <c r="E445" s="9">
        <f>+E444</f>
        <v>40000</v>
      </c>
      <c r="F445" s="9">
        <f>+F444</f>
        <v>27300</v>
      </c>
      <c r="G445" s="77">
        <f>F445/E445*100</f>
        <v>68.25</v>
      </c>
    </row>
    <row r="446" spans="1:7" x14ac:dyDescent="0.25">
      <c r="G446" s="77"/>
    </row>
    <row r="447" spans="1:7" s="2" customFormat="1" ht="15.75" thickBot="1" x14ac:dyDescent="0.3">
      <c r="A447" s="56" t="s">
        <v>88</v>
      </c>
      <c r="B447" s="56" t="s">
        <v>401</v>
      </c>
      <c r="C447" s="57" t="s">
        <v>402</v>
      </c>
      <c r="D447" s="58">
        <f>+D440+D445</f>
        <v>471200</v>
      </c>
      <c r="E447" s="58">
        <f>+E440+E445</f>
        <v>600000</v>
      </c>
      <c r="F447" s="58">
        <f>+F440+F445</f>
        <v>559300</v>
      </c>
      <c r="G447" s="84">
        <f t="shared" ref="G447:G465" si="24">F447/E447*100</f>
        <v>93.216666666666669</v>
      </c>
    </row>
    <row r="448" spans="1:7" s="138" customFormat="1" ht="15.75" thickTop="1" x14ac:dyDescent="0.25">
      <c r="A448" s="128"/>
      <c r="B448" s="128"/>
      <c r="C448" s="129"/>
      <c r="D448" s="130"/>
      <c r="E448" s="130"/>
      <c r="F448" s="130"/>
      <c r="G448" s="126"/>
    </row>
    <row r="449" spans="1:7" s="138" customFormat="1" ht="15.75" thickBot="1" x14ac:dyDescent="0.3">
      <c r="A449" s="128"/>
      <c r="B449" s="128"/>
      <c r="C449" s="129"/>
      <c r="D449" s="130"/>
      <c r="E449" s="130"/>
      <c r="F449" s="130"/>
      <c r="G449" s="126"/>
    </row>
    <row r="450" spans="1:7" s="72" customFormat="1" ht="15.75" thickBot="1" x14ac:dyDescent="0.3">
      <c r="A450" s="53" t="s">
        <v>88</v>
      </c>
      <c r="B450" s="54" t="s">
        <v>655</v>
      </c>
      <c r="C450" s="55" t="s">
        <v>656</v>
      </c>
      <c r="D450" s="62"/>
      <c r="E450" s="62"/>
      <c r="F450" s="62"/>
      <c r="G450" s="140"/>
    </row>
    <row r="451" spans="1:7" x14ac:dyDescent="0.25">
      <c r="A451"/>
      <c r="B451"/>
      <c r="C451"/>
      <c r="D451"/>
      <c r="E451"/>
      <c r="F451"/>
      <c r="G451"/>
    </row>
    <row r="452" spans="1:7" s="1" customFormat="1" x14ac:dyDescent="0.25">
      <c r="A452" s="30" t="s">
        <v>102</v>
      </c>
      <c r="B452" s="30" t="s">
        <v>11</v>
      </c>
      <c r="C452" s="31" t="s">
        <v>47</v>
      </c>
      <c r="D452" s="111" t="s">
        <v>635</v>
      </c>
      <c r="E452" s="111" t="s">
        <v>636</v>
      </c>
      <c r="F452" s="111" t="s">
        <v>637</v>
      </c>
      <c r="G452" s="124" t="s">
        <v>613</v>
      </c>
    </row>
    <row r="453" spans="1:7" s="138" customFormat="1" x14ac:dyDescent="0.25">
      <c r="A453" s="128"/>
      <c r="B453" s="128"/>
      <c r="C453" s="129"/>
      <c r="D453" s="130"/>
      <c r="E453" s="130"/>
      <c r="F453" s="130"/>
      <c r="G453" s="126"/>
    </row>
    <row r="454" spans="1:7" s="72" customFormat="1" x14ac:dyDescent="0.25">
      <c r="A454" s="60" t="s">
        <v>93</v>
      </c>
      <c r="B454" s="60" t="s">
        <v>657</v>
      </c>
      <c r="C454" s="61" t="s">
        <v>658</v>
      </c>
      <c r="D454" s="62"/>
      <c r="E454" s="62"/>
      <c r="F454" s="62"/>
      <c r="G454" s="140"/>
    </row>
    <row r="455" spans="1:7" s="138" customFormat="1" x14ac:dyDescent="0.25">
      <c r="A455" s="128" t="s">
        <v>95</v>
      </c>
      <c r="B455" s="128" t="s">
        <v>405</v>
      </c>
      <c r="C455" s="129" t="s">
        <v>406</v>
      </c>
      <c r="D455" s="130"/>
      <c r="E455" s="130"/>
      <c r="F455" s="130"/>
      <c r="G455" s="126"/>
    </row>
    <row r="456" spans="1:7" s="138" customFormat="1" x14ac:dyDescent="0.25">
      <c r="A456" s="28" t="s">
        <v>659</v>
      </c>
      <c r="B456" s="28" t="s">
        <v>221</v>
      </c>
      <c r="C456" s="26" t="s">
        <v>222</v>
      </c>
      <c r="D456" s="9">
        <v>0</v>
      </c>
      <c r="E456" s="9">
        <v>1000</v>
      </c>
      <c r="F456" s="9">
        <v>0</v>
      </c>
      <c r="G456" s="77">
        <f>F456/E456*100</f>
        <v>0</v>
      </c>
    </row>
    <row r="457" spans="1:7" s="138" customFormat="1" x14ac:dyDescent="0.25">
      <c r="A457" s="28" t="s">
        <v>660</v>
      </c>
      <c r="B457" s="28" t="s">
        <v>128</v>
      </c>
      <c r="C457" s="26" t="s">
        <v>100</v>
      </c>
      <c r="D457" s="9">
        <v>0</v>
      </c>
      <c r="E457" s="9">
        <v>19000</v>
      </c>
      <c r="F457" s="9">
        <v>18459.759999999998</v>
      </c>
      <c r="G457" s="77">
        <f t="shared" ref="G457:G459" si="25">F457/E457*100</f>
        <v>97.156631578947355</v>
      </c>
    </row>
    <row r="458" spans="1:7" s="138" customFormat="1" x14ac:dyDescent="0.25">
      <c r="A458" s="28" t="s">
        <v>661</v>
      </c>
      <c r="B458" s="28" t="s">
        <v>130</v>
      </c>
      <c r="C458" s="26" t="s">
        <v>101</v>
      </c>
      <c r="D458" s="9">
        <v>0</v>
      </c>
      <c r="E458" s="9">
        <v>1700</v>
      </c>
      <c r="F458" s="9">
        <v>1609.62</v>
      </c>
      <c r="G458" s="77">
        <f t="shared" si="25"/>
        <v>94.683529411764695</v>
      </c>
    </row>
    <row r="459" spans="1:7" s="138" customFormat="1" x14ac:dyDescent="0.25">
      <c r="A459" s="28" t="s">
        <v>93</v>
      </c>
      <c r="B459" s="28" t="s">
        <v>657</v>
      </c>
      <c r="C459" s="26" t="s">
        <v>97</v>
      </c>
      <c r="D459" s="9">
        <f>+D456+D457+D458</f>
        <v>0</v>
      </c>
      <c r="E459" s="9">
        <f t="shared" ref="E459:F459" si="26">+E456+E457+E458</f>
        <v>21700</v>
      </c>
      <c r="F459" s="9">
        <f t="shared" si="26"/>
        <v>20069.379999999997</v>
      </c>
      <c r="G459" s="77">
        <f t="shared" si="25"/>
        <v>92.485622119815659</v>
      </c>
    </row>
    <row r="460" spans="1:7" s="138" customFormat="1" x14ac:dyDescent="0.25">
      <c r="A460" s="128"/>
      <c r="B460" s="128"/>
      <c r="C460" s="129"/>
      <c r="D460" s="130"/>
      <c r="E460" s="130"/>
      <c r="F460" s="130"/>
      <c r="G460" s="126"/>
    </row>
    <row r="461" spans="1:7" s="2" customFormat="1" ht="15.75" thickBot="1" x14ac:dyDescent="0.3">
      <c r="A461" s="56" t="s">
        <v>88</v>
      </c>
      <c r="B461" s="56" t="s">
        <v>655</v>
      </c>
      <c r="C461" s="57" t="s">
        <v>656</v>
      </c>
      <c r="D461" s="58">
        <f>+D454+D459</f>
        <v>0</v>
      </c>
      <c r="E461" s="58">
        <f>+E454+E459</f>
        <v>21700</v>
      </c>
      <c r="F461" s="58">
        <f>+F454+F459</f>
        <v>20069.379999999997</v>
      </c>
      <c r="G461" s="84">
        <f t="shared" ref="G461" si="27">F461/E461*100</f>
        <v>92.485622119815659</v>
      </c>
    </row>
    <row r="462" spans="1:7" s="138" customFormat="1" ht="15.75" thickTop="1" x14ac:dyDescent="0.25"/>
    <row r="463" spans="1:7" s="138" customFormat="1" x14ac:dyDescent="0.25">
      <c r="A463" s="128"/>
      <c r="B463" s="128"/>
      <c r="C463" s="129"/>
      <c r="D463" s="130"/>
      <c r="E463" s="130"/>
      <c r="F463" s="130"/>
      <c r="G463" s="126"/>
    </row>
    <row r="464" spans="1:7" x14ac:dyDescent="0.25">
      <c r="A464" s="46" t="s">
        <v>89</v>
      </c>
      <c r="B464" s="32" t="s">
        <v>143</v>
      </c>
      <c r="C464" s="33" t="s">
        <v>142</v>
      </c>
      <c r="D464" s="139">
        <f>+D179+D224+D246+D298+D432+D447+D461</f>
        <v>10688050.939999999</v>
      </c>
      <c r="E464" s="139">
        <f>+E179+E224+E246+E298+E432+E447+E461</f>
        <v>10007100</v>
      </c>
      <c r="F464" s="139">
        <f>+F179+F224+F246+F298+F432+F447+F461</f>
        <v>9444157.9700000007</v>
      </c>
      <c r="G464" s="77">
        <f t="shared" si="24"/>
        <v>94.374573752635641</v>
      </c>
    </row>
    <row r="465" spans="1:7" ht="15.75" thickBot="1" x14ac:dyDescent="0.3">
      <c r="A465" s="47" t="s">
        <v>85</v>
      </c>
      <c r="B465" s="35" t="s">
        <v>104</v>
      </c>
      <c r="C465" s="36" t="s">
        <v>142</v>
      </c>
      <c r="D465" s="87">
        <f>+D464</f>
        <v>10688050.939999999</v>
      </c>
      <c r="E465" s="87">
        <f t="shared" ref="E465:F465" si="28">+E464</f>
        <v>10007100</v>
      </c>
      <c r="F465" s="87">
        <f t="shared" si="28"/>
        <v>9444157.9700000007</v>
      </c>
      <c r="G465" s="77">
        <f t="shared" si="24"/>
        <v>94.374573752635641</v>
      </c>
    </row>
    <row r="470" spans="1:7" s="2" customFormat="1" x14ac:dyDescent="0.25">
      <c r="A470" s="38" t="s">
        <v>85</v>
      </c>
      <c r="B470" s="38" t="s">
        <v>105</v>
      </c>
      <c r="C470" s="39" t="s">
        <v>662</v>
      </c>
      <c r="D470" s="40"/>
      <c r="E470" s="40"/>
      <c r="F470" s="40"/>
      <c r="G470" s="73"/>
    </row>
    <row r="471" spans="1:7" s="2" customFormat="1" x14ac:dyDescent="0.25">
      <c r="A471" s="38"/>
      <c r="B471" s="38"/>
      <c r="C471" s="39" t="s">
        <v>411</v>
      </c>
      <c r="D471" s="40"/>
      <c r="E471" s="40"/>
      <c r="F471" s="40"/>
      <c r="G471" s="73"/>
    </row>
    <row r="472" spans="1:7" s="2" customFormat="1" x14ac:dyDescent="0.25">
      <c r="A472" s="38"/>
      <c r="B472" s="38"/>
      <c r="C472" s="39"/>
      <c r="D472" s="40"/>
      <c r="E472" s="40"/>
      <c r="F472" s="40"/>
      <c r="G472" s="73"/>
    </row>
    <row r="473" spans="1:7" s="2" customFormat="1" ht="15.75" thickBot="1" x14ac:dyDescent="0.3">
      <c r="A473" s="38" t="s">
        <v>89</v>
      </c>
      <c r="B473" s="38" t="s">
        <v>412</v>
      </c>
      <c r="C473" s="39" t="s">
        <v>413</v>
      </c>
      <c r="D473" s="40"/>
      <c r="E473" s="40"/>
      <c r="F473" s="40"/>
      <c r="G473" s="73"/>
    </row>
    <row r="474" spans="1:7" s="2" customFormat="1" ht="15.75" thickBot="1" x14ac:dyDescent="0.3">
      <c r="A474" s="53" t="s">
        <v>88</v>
      </c>
      <c r="B474" s="54" t="s">
        <v>414</v>
      </c>
      <c r="C474" s="55" t="s">
        <v>415</v>
      </c>
      <c r="D474" s="40"/>
      <c r="E474" s="40"/>
      <c r="F474" s="40"/>
      <c r="G474" s="73"/>
    </row>
    <row r="475" spans="1:7" s="1" customFormat="1" x14ac:dyDescent="0.25">
      <c r="A475" s="30" t="s">
        <v>102</v>
      </c>
      <c r="B475" s="30" t="s">
        <v>11</v>
      </c>
      <c r="C475" s="31" t="s">
        <v>47</v>
      </c>
      <c r="D475" s="111" t="s">
        <v>635</v>
      </c>
      <c r="E475" s="111" t="s">
        <v>636</v>
      </c>
      <c r="F475" s="111" t="s">
        <v>637</v>
      </c>
      <c r="G475" s="124" t="s">
        <v>613</v>
      </c>
    </row>
    <row r="477" spans="1:7" s="2" customFormat="1" x14ac:dyDescent="0.25">
      <c r="A477" s="38" t="s">
        <v>146</v>
      </c>
      <c r="B477" s="38" t="s">
        <v>416</v>
      </c>
      <c r="C477" s="39" t="s">
        <v>417</v>
      </c>
      <c r="D477" s="40"/>
      <c r="E477" s="40"/>
      <c r="F477" s="40"/>
      <c r="G477" s="73"/>
    </row>
    <row r="478" spans="1:7" x14ac:dyDescent="0.25">
      <c r="A478" s="25" t="s">
        <v>95</v>
      </c>
      <c r="B478" s="25" t="s">
        <v>92</v>
      </c>
      <c r="C478" s="24" t="s">
        <v>96</v>
      </c>
    </row>
    <row r="479" spans="1:7" x14ac:dyDescent="0.25">
      <c r="A479" s="28" t="s">
        <v>418</v>
      </c>
      <c r="B479" s="28" t="s">
        <v>290</v>
      </c>
      <c r="C479" s="26" t="s">
        <v>319</v>
      </c>
      <c r="D479" s="9">
        <v>79064.160000000003</v>
      </c>
      <c r="E479" s="9">
        <v>70000</v>
      </c>
      <c r="F479" s="9">
        <v>47521.5</v>
      </c>
      <c r="G479" s="77">
        <f>F479/E479*100</f>
        <v>67.887857142857143</v>
      </c>
    </row>
    <row r="480" spans="1:7" x14ac:dyDescent="0.25">
      <c r="A480" s="28" t="s">
        <v>146</v>
      </c>
      <c r="B480" s="28" t="s">
        <v>416</v>
      </c>
      <c r="C480" s="26" t="s">
        <v>97</v>
      </c>
      <c r="D480" s="9">
        <f>+D479</f>
        <v>79064.160000000003</v>
      </c>
      <c r="E480" s="9">
        <f>+E479</f>
        <v>70000</v>
      </c>
      <c r="F480" s="9">
        <f>+F479</f>
        <v>47521.5</v>
      </c>
      <c r="G480" s="125">
        <f t="shared" ref="G480:G502" si="29">F480/E480*100</f>
        <v>67.887857142857143</v>
      </c>
    </row>
    <row r="481" spans="1:7" x14ac:dyDescent="0.25">
      <c r="G481" s="127"/>
    </row>
    <row r="482" spans="1:7" s="2" customFormat="1" x14ac:dyDescent="0.25">
      <c r="A482" s="38" t="s">
        <v>93</v>
      </c>
      <c r="B482" s="38" t="s">
        <v>419</v>
      </c>
      <c r="C482" s="39" t="s">
        <v>124</v>
      </c>
      <c r="D482" s="40"/>
      <c r="E482" s="40"/>
      <c r="F482" s="40"/>
      <c r="G482" s="126"/>
    </row>
    <row r="483" spans="1:7" x14ac:dyDescent="0.25">
      <c r="A483" s="25" t="s">
        <v>95</v>
      </c>
      <c r="B483" s="25" t="s">
        <v>125</v>
      </c>
      <c r="C483" s="24" t="s">
        <v>126</v>
      </c>
      <c r="G483" s="178"/>
    </row>
    <row r="484" spans="1:7" x14ac:dyDescent="0.25">
      <c r="A484" s="28" t="s">
        <v>420</v>
      </c>
      <c r="B484" s="28" t="s">
        <v>215</v>
      </c>
      <c r="C484" s="26" t="s">
        <v>216</v>
      </c>
      <c r="D484" s="9">
        <v>1655812.3</v>
      </c>
      <c r="E484" s="9">
        <v>1900000</v>
      </c>
      <c r="F484" s="9">
        <v>1816976</v>
      </c>
      <c r="G484" s="177">
        <f t="shared" si="29"/>
        <v>95.630315789473684</v>
      </c>
    </row>
    <row r="485" spans="1:7" x14ac:dyDescent="0.25">
      <c r="A485" s="28" t="s">
        <v>421</v>
      </c>
      <c r="B485" s="28" t="s">
        <v>263</v>
      </c>
      <c r="C485" s="26" t="s">
        <v>264</v>
      </c>
      <c r="D485" s="9">
        <v>54600</v>
      </c>
      <c r="E485" s="9">
        <v>200000</v>
      </c>
      <c r="F485" s="9">
        <v>60300</v>
      </c>
      <c r="G485" s="77">
        <f t="shared" si="29"/>
        <v>30.15</v>
      </c>
    </row>
    <row r="486" spans="1:7" x14ac:dyDescent="0.25">
      <c r="A486" s="28" t="s">
        <v>422</v>
      </c>
      <c r="B486" s="28" t="s">
        <v>218</v>
      </c>
      <c r="C486" s="26" t="s">
        <v>219</v>
      </c>
      <c r="D486" s="9">
        <v>285694.28999999998</v>
      </c>
      <c r="E486" s="9">
        <v>330000</v>
      </c>
      <c r="F486" s="9">
        <v>312520.14</v>
      </c>
      <c r="G486" s="77">
        <f t="shared" si="29"/>
        <v>94.703072727272726</v>
      </c>
    </row>
    <row r="487" spans="1:7" x14ac:dyDescent="0.25">
      <c r="A487" s="28" t="s">
        <v>423</v>
      </c>
      <c r="B487" s="28" t="s">
        <v>221</v>
      </c>
      <c r="C487" s="26" t="s">
        <v>222</v>
      </c>
      <c r="D487" s="9">
        <v>67964</v>
      </c>
      <c r="E487" s="9">
        <v>100000</v>
      </c>
      <c r="F487" s="9">
        <v>78423.38</v>
      </c>
      <c r="G487" s="77">
        <f t="shared" si="29"/>
        <v>78.423380000000009</v>
      </c>
    </row>
    <row r="488" spans="1:7" x14ac:dyDescent="0.25">
      <c r="A488" s="28" t="s">
        <v>424</v>
      </c>
      <c r="B488" s="28" t="s">
        <v>268</v>
      </c>
      <c r="C488" s="26" t="s">
        <v>99</v>
      </c>
      <c r="D488" s="9">
        <v>96577.9</v>
      </c>
      <c r="E488" s="9">
        <v>100000</v>
      </c>
      <c r="F488" s="9">
        <v>99849.600000000006</v>
      </c>
      <c r="G488" s="77">
        <f t="shared" si="29"/>
        <v>99.849600000000009</v>
      </c>
    </row>
    <row r="489" spans="1:7" x14ac:dyDescent="0.25">
      <c r="A489" s="28" t="s">
        <v>425</v>
      </c>
      <c r="B489" s="28" t="s">
        <v>128</v>
      </c>
      <c r="C489" s="26" t="s">
        <v>100</v>
      </c>
      <c r="D489" s="9">
        <v>223855.38</v>
      </c>
      <c r="E489" s="9">
        <v>250000</v>
      </c>
      <c r="F489" s="9">
        <v>180033.38</v>
      </c>
      <c r="G489" s="77">
        <f t="shared" si="29"/>
        <v>72.013351999999998</v>
      </c>
    </row>
    <row r="490" spans="1:7" x14ac:dyDescent="0.25">
      <c r="A490" s="28" t="s">
        <v>426</v>
      </c>
      <c r="B490" s="28" t="s">
        <v>360</v>
      </c>
      <c r="C490" s="26" t="s">
        <v>427</v>
      </c>
      <c r="D490" s="9">
        <v>14745.51</v>
      </c>
      <c r="E490" s="9">
        <v>20000</v>
      </c>
      <c r="F490" s="9">
        <v>19091.03</v>
      </c>
      <c r="G490" s="77">
        <f t="shared" si="29"/>
        <v>95.455150000000003</v>
      </c>
    </row>
    <row r="491" spans="1:7" x14ac:dyDescent="0.25">
      <c r="A491" s="28" t="s">
        <v>428</v>
      </c>
      <c r="B491" s="28" t="s">
        <v>130</v>
      </c>
      <c r="C491" s="26" t="s">
        <v>101</v>
      </c>
      <c r="D491" s="9">
        <v>277254.40000000002</v>
      </c>
      <c r="E491" s="9">
        <v>300000</v>
      </c>
      <c r="F491" s="9">
        <v>235523.46</v>
      </c>
      <c r="G491" s="77">
        <f t="shared" si="29"/>
        <v>78.507819999999995</v>
      </c>
    </row>
    <row r="492" spans="1:7" x14ac:dyDescent="0.25">
      <c r="A492" s="28" t="s">
        <v>429</v>
      </c>
      <c r="B492" s="28" t="s">
        <v>301</v>
      </c>
      <c r="C492" s="26" t="s">
        <v>343</v>
      </c>
      <c r="D492" s="9">
        <v>52141.74</v>
      </c>
      <c r="E492" s="9">
        <v>60000</v>
      </c>
      <c r="F492" s="9">
        <v>56118.38</v>
      </c>
      <c r="G492" s="77">
        <f t="shared" si="29"/>
        <v>93.530633333333327</v>
      </c>
    </row>
    <row r="493" spans="1:7" x14ac:dyDescent="0.25">
      <c r="A493" s="28" t="s">
        <v>93</v>
      </c>
      <c r="B493" s="28" t="s">
        <v>419</v>
      </c>
      <c r="C493" s="26" t="s">
        <v>97</v>
      </c>
      <c r="D493" s="9">
        <f>SUM(D484:D492)</f>
        <v>2728645.52</v>
      </c>
      <c r="E493" s="9">
        <f>SUM(E484:E492)</f>
        <v>3260000</v>
      </c>
      <c r="F493" s="9">
        <f>SUM(F484:F492)</f>
        <v>2858835.3699999996</v>
      </c>
      <c r="G493" s="125">
        <f t="shared" si="29"/>
        <v>87.694336503067476</v>
      </c>
    </row>
    <row r="494" spans="1:7" x14ac:dyDescent="0.25">
      <c r="G494" s="127"/>
    </row>
    <row r="495" spans="1:7" s="2" customFormat="1" x14ac:dyDescent="0.25">
      <c r="A495" s="38" t="s">
        <v>93</v>
      </c>
      <c r="B495" s="38" t="s">
        <v>430</v>
      </c>
      <c r="C495" s="39" t="s">
        <v>431</v>
      </c>
      <c r="D495" s="40"/>
      <c r="E495" s="40"/>
      <c r="F495" s="40"/>
      <c r="G495" s="126"/>
    </row>
    <row r="496" spans="1:7" x14ac:dyDescent="0.25">
      <c r="A496" s="25" t="s">
        <v>95</v>
      </c>
      <c r="B496" s="25" t="s">
        <v>432</v>
      </c>
      <c r="C496" s="24" t="s">
        <v>433</v>
      </c>
      <c r="G496" s="178"/>
    </row>
    <row r="497" spans="1:7" x14ac:dyDescent="0.25">
      <c r="A497" s="28" t="s">
        <v>434</v>
      </c>
      <c r="B497" s="28" t="s">
        <v>435</v>
      </c>
      <c r="C497" s="26" t="s">
        <v>436</v>
      </c>
      <c r="D497" s="9">
        <v>102609.51</v>
      </c>
      <c r="E497" s="9">
        <v>70000</v>
      </c>
      <c r="F497" s="9">
        <v>64228.83</v>
      </c>
      <c r="G497" s="177">
        <f t="shared" si="29"/>
        <v>91.75547142857144</v>
      </c>
    </row>
    <row r="498" spans="1:7" x14ac:dyDescent="0.25">
      <c r="A498" s="28" t="s">
        <v>437</v>
      </c>
      <c r="B498" s="28" t="s">
        <v>438</v>
      </c>
      <c r="C498" s="26" t="s">
        <v>439</v>
      </c>
      <c r="D498" s="9">
        <v>564143.25</v>
      </c>
      <c r="E498" s="9">
        <v>610000</v>
      </c>
      <c r="F498" s="9">
        <v>602523.93000000005</v>
      </c>
      <c r="G498" s="77">
        <f t="shared" si="29"/>
        <v>98.774414754098373</v>
      </c>
    </row>
    <row r="499" spans="1:7" x14ac:dyDescent="0.25">
      <c r="A499" s="28" t="s">
        <v>93</v>
      </c>
      <c r="B499" s="28" t="s">
        <v>430</v>
      </c>
      <c r="C499" s="26" t="s">
        <v>97</v>
      </c>
      <c r="D499" s="9">
        <f>+D497+D498</f>
        <v>666752.76</v>
      </c>
      <c r="E499" s="9">
        <f>+E497+E498</f>
        <v>680000</v>
      </c>
      <c r="F499" s="9">
        <f>+F497+F498</f>
        <v>666752.76</v>
      </c>
      <c r="G499" s="77">
        <f t="shared" si="29"/>
        <v>98.05187647058824</v>
      </c>
    </row>
    <row r="500" spans="1:7" ht="15.75" thickBot="1" x14ac:dyDescent="0.3">
      <c r="G500" s="77"/>
    </row>
    <row r="501" spans="1:7" x14ac:dyDescent="0.25">
      <c r="A501" s="42" t="s">
        <v>88</v>
      </c>
      <c r="B501" s="43" t="s">
        <v>414</v>
      </c>
      <c r="C501" s="44" t="s">
        <v>440</v>
      </c>
      <c r="D501" s="78">
        <f>+D480+D493+D499</f>
        <v>3474462.4400000004</v>
      </c>
      <c r="E501" s="45">
        <f>+E480+E493+E499</f>
        <v>4010000</v>
      </c>
      <c r="F501" s="45">
        <f>+F480+F493+F499</f>
        <v>3573109.63</v>
      </c>
      <c r="G501" s="77">
        <f t="shared" si="29"/>
        <v>89.104978304239395</v>
      </c>
    </row>
    <row r="502" spans="1:7" ht="15.75" thickBot="1" x14ac:dyDescent="0.3">
      <c r="A502" s="47" t="s">
        <v>89</v>
      </c>
      <c r="B502" s="35" t="s">
        <v>412</v>
      </c>
      <c r="C502" s="36" t="s">
        <v>413</v>
      </c>
      <c r="D502" s="80">
        <f>+D501</f>
        <v>3474462.4400000004</v>
      </c>
      <c r="E502" s="37">
        <f>+E501</f>
        <v>4010000</v>
      </c>
      <c r="F502" s="37">
        <f>+F501</f>
        <v>3573109.63</v>
      </c>
      <c r="G502" s="77">
        <f t="shared" si="29"/>
        <v>89.104978304239395</v>
      </c>
    </row>
    <row r="504" spans="1:7" s="2" customFormat="1" x14ac:dyDescent="0.25">
      <c r="A504" s="38" t="s">
        <v>89</v>
      </c>
      <c r="B504" s="38" t="s">
        <v>441</v>
      </c>
      <c r="C504" s="39" t="s">
        <v>442</v>
      </c>
      <c r="D504" s="40"/>
      <c r="E504" s="40"/>
      <c r="F504" s="40"/>
      <c r="G504" s="73"/>
    </row>
    <row r="505" spans="1:7" s="2" customFormat="1" x14ac:dyDescent="0.25">
      <c r="A505" s="38"/>
      <c r="B505" s="38"/>
      <c r="C505" s="39" t="s">
        <v>443</v>
      </c>
      <c r="D505" s="40"/>
      <c r="E505" s="40"/>
      <c r="F505" s="40"/>
      <c r="G505" s="73"/>
    </row>
    <row r="506" spans="1:7" ht="15.75" thickBot="1" x14ac:dyDescent="0.3"/>
    <row r="507" spans="1:7" ht="15.75" thickBot="1" x14ac:dyDescent="0.3">
      <c r="A507" s="53" t="s">
        <v>88</v>
      </c>
      <c r="B507" s="54" t="s">
        <v>444</v>
      </c>
      <c r="C507" s="55" t="s">
        <v>445</v>
      </c>
    </row>
    <row r="509" spans="1:7" s="1" customFormat="1" x14ac:dyDescent="0.25">
      <c r="A509" s="30" t="s">
        <v>102</v>
      </c>
      <c r="B509" s="30" t="s">
        <v>11</v>
      </c>
      <c r="C509" s="31" t="s">
        <v>47</v>
      </c>
      <c r="D509" s="111" t="s">
        <v>635</v>
      </c>
      <c r="E509" s="111" t="s">
        <v>636</v>
      </c>
      <c r="F509" s="111" t="s">
        <v>637</v>
      </c>
      <c r="G509" s="124" t="s">
        <v>613</v>
      </c>
    </row>
    <row r="511" spans="1:7" s="2" customFormat="1" x14ac:dyDescent="0.25">
      <c r="A511" s="38" t="s">
        <v>146</v>
      </c>
      <c r="B511" s="38" t="s">
        <v>446</v>
      </c>
      <c r="C511" s="39" t="s">
        <v>447</v>
      </c>
      <c r="D511" s="40"/>
      <c r="E511" s="40"/>
      <c r="F511" s="40"/>
      <c r="G511" s="73"/>
    </row>
    <row r="512" spans="1:7" x14ac:dyDescent="0.25">
      <c r="A512" s="25" t="s">
        <v>95</v>
      </c>
      <c r="B512" s="25" t="s">
        <v>448</v>
      </c>
      <c r="C512" s="24" t="s">
        <v>449</v>
      </c>
    </row>
    <row r="513" spans="1:7" x14ac:dyDescent="0.25">
      <c r="A513" s="28" t="s">
        <v>450</v>
      </c>
      <c r="B513" s="28" t="s">
        <v>176</v>
      </c>
      <c r="C513" s="26" t="s">
        <v>451</v>
      </c>
      <c r="D513" s="9">
        <v>0</v>
      </c>
      <c r="E513" s="9">
        <v>0</v>
      </c>
      <c r="F513" s="9">
        <v>0</v>
      </c>
      <c r="G513" s="77">
        <v>0</v>
      </c>
    </row>
    <row r="514" spans="1:7" x14ac:dyDescent="0.25">
      <c r="A514" s="28" t="s">
        <v>146</v>
      </c>
      <c r="B514" s="28" t="s">
        <v>446</v>
      </c>
      <c r="C514" s="26" t="s">
        <v>97</v>
      </c>
      <c r="D514" s="9">
        <f>+D513</f>
        <v>0</v>
      </c>
      <c r="E514" s="9">
        <f>+E513</f>
        <v>0</v>
      </c>
      <c r="F514" s="9">
        <v>0</v>
      </c>
      <c r="G514" s="77">
        <v>0</v>
      </c>
    </row>
    <row r="516" spans="1:7" s="2" customFormat="1" x14ac:dyDescent="0.25">
      <c r="A516" s="38" t="s">
        <v>93</v>
      </c>
      <c r="B516" s="38" t="s">
        <v>452</v>
      </c>
      <c r="C516" s="39" t="s">
        <v>453</v>
      </c>
      <c r="D516" s="40"/>
      <c r="E516" s="40"/>
      <c r="F516" s="40"/>
      <c r="G516" s="73"/>
    </row>
    <row r="517" spans="1:7" x14ac:dyDescent="0.25">
      <c r="A517" s="25" t="s">
        <v>95</v>
      </c>
      <c r="B517" s="25" t="s">
        <v>448</v>
      </c>
      <c r="C517" s="24" t="s">
        <v>449</v>
      </c>
    </row>
    <row r="518" spans="1:7" x14ac:dyDescent="0.25">
      <c r="A518" s="28" t="s">
        <v>454</v>
      </c>
      <c r="B518" s="28" t="s">
        <v>128</v>
      </c>
      <c r="C518" s="26" t="s">
        <v>100</v>
      </c>
      <c r="D518" s="9">
        <v>129800</v>
      </c>
      <c r="E518" s="9">
        <v>270000</v>
      </c>
      <c r="F518" s="9">
        <v>266000</v>
      </c>
      <c r="G518" s="77">
        <f>F518/E518*100</f>
        <v>98.518518518518519</v>
      </c>
    </row>
    <row r="519" spans="1:7" x14ac:dyDescent="0.25">
      <c r="A519" s="28" t="s">
        <v>93</v>
      </c>
      <c r="B519" s="28" t="s">
        <v>452</v>
      </c>
      <c r="C519" s="26" t="s">
        <v>97</v>
      </c>
      <c r="D519" s="9">
        <f>+D518</f>
        <v>129800</v>
      </c>
      <c r="E519" s="9">
        <f>+E518</f>
        <v>270000</v>
      </c>
      <c r="F519" s="9">
        <f>+F518</f>
        <v>266000</v>
      </c>
      <c r="G519" s="77">
        <f>F519/E519*100</f>
        <v>98.518518518518519</v>
      </c>
    </row>
    <row r="521" spans="1:7" s="2" customFormat="1" x14ac:dyDescent="0.25">
      <c r="A521" s="38" t="s">
        <v>93</v>
      </c>
      <c r="B521" s="38" t="s">
        <v>455</v>
      </c>
      <c r="C521" s="39" t="s">
        <v>456</v>
      </c>
      <c r="D521" s="40"/>
      <c r="E521" s="40"/>
      <c r="F521" s="40"/>
      <c r="G521" s="73"/>
    </row>
    <row r="522" spans="1:7" x14ac:dyDescent="0.25">
      <c r="A522" s="25" t="s">
        <v>186</v>
      </c>
      <c r="B522" s="25" t="s">
        <v>448</v>
      </c>
      <c r="C522" s="24" t="s">
        <v>449</v>
      </c>
    </row>
    <row r="523" spans="1:7" x14ac:dyDescent="0.25">
      <c r="A523" s="28" t="s">
        <v>457</v>
      </c>
      <c r="B523" s="28" t="s">
        <v>130</v>
      </c>
      <c r="C523" s="26" t="s">
        <v>240</v>
      </c>
      <c r="D523" s="9">
        <v>8077</v>
      </c>
      <c r="E523" s="9">
        <v>10000</v>
      </c>
      <c r="F523" s="9">
        <v>8077</v>
      </c>
      <c r="G523" s="77">
        <f>F523/E523*100</f>
        <v>80.77</v>
      </c>
    </row>
    <row r="524" spans="1:7" x14ac:dyDescent="0.25">
      <c r="A524" s="28" t="s">
        <v>93</v>
      </c>
      <c r="B524" s="28" t="s">
        <v>455</v>
      </c>
      <c r="C524" s="26" t="s">
        <v>97</v>
      </c>
      <c r="D524" s="9">
        <f>+D523</f>
        <v>8077</v>
      </c>
      <c r="E524" s="9">
        <f>+E523</f>
        <v>10000</v>
      </c>
      <c r="F524" s="9">
        <f>+F523</f>
        <v>8077</v>
      </c>
      <c r="G524" s="77">
        <f>F524/E524*100</f>
        <v>80.77</v>
      </c>
    </row>
    <row r="526" spans="1:7" s="2" customFormat="1" x14ac:dyDescent="0.25">
      <c r="A526" s="38" t="s">
        <v>93</v>
      </c>
      <c r="B526" s="38" t="s">
        <v>458</v>
      </c>
      <c r="C526" s="39" t="s">
        <v>459</v>
      </c>
      <c r="D526" s="40"/>
      <c r="E526" s="40"/>
      <c r="F526" s="40"/>
      <c r="G526" s="73"/>
    </row>
    <row r="527" spans="1:7" x14ac:dyDescent="0.25">
      <c r="A527" s="25" t="s">
        <v>95</v>
      </c>
      <c r="B527" s="25" t="s">
        <v>460</v>
      </c>
      <c r="C527" s="24" t="s">
        <v>461</v>
      </c>
    </row>
    <row r="528" spans="1:7" x14ac:dyDescent="0.25">
      <c r="A528" s="28" t="s">
        <v>462</v>
      </c>
      <c r="B528" s="28" t="s">
        <v>128</v>
      </c>
      <c r="C528" s="26" t="s">
        <v>100</v>
      </c>
      <c r="D528" s="9">
        <v>106775</v>
      </c>
      <c r="E528" s="9">
        <v>150000</v>
      </c>
      <c r="F528" s="9">
        <v>106708.5</v>
      </c>
      <c r="G528" s="77">
        <f>F528/E528*100</f>
        <v>71.138999999999996</v>
      </c>
    </row>
    <row r="529" spans="1:7" x14ac:dyDescent="0.25">
      <c r="A529" s="28" t="s">
        <v>463</v>
      </c>
      <c r="B529" s="28" t="s">
        <v>207</v>
      </c>
      <c r="C529" s="26" t="s">
        <v>111</v>
      </c>
      <c r="D529" s="9">
        <v>24000</v>
      </c>
      <c r="E529" s="9">
        <v>25000</v>
      </c>
      <c r="F529" s="9">
        <v>15000</v>
      </c>
      <c r="G529" s="77">
        <f t="shared" ref="G529:G533" si="30">F529/E529*100</f>
        <v>60</v>
      </c>
    </row>
    <row r="530" spans="1:7" x14ac:dyDescent="0.25">
      <c r="A530" s="28" t="s">
        <v>464</v>
      </c>
      <c r="B530" s="28" t="s">
        <v>465</v>
      </c>
      <c r="C530" s="26" t="s">
        <v>466</v>
      </c>
      <c r="D530" s="9">
        <v>4800</v>
      </c>
      <c r="E530" s="9">
        <v>10000</v>
      </c>
      <c r="F530" s="9">
        <v>0</v>
      </c>
      <c r="G530" s="77">
        <f t="shared" si="30"/>
        <v>0</v>
      </c>
    </row>
    <row r="531" spans="1:7" x14ac:dyDescent="0.25">
      <c r="A531" s="28" t="s">
        <v>93</v>
      </c>
      <c r="B531" s="28" t="s">
        <v>458</v>
      </c>
      <c r="C531" s="26" t="s">
        <v>97</v>
      </c>
      <c r="D531" s="9">
        <f>+D528+D529+D530</f>
        <v>135575</v>
      </c>
      <c r="E531" s="9">
        <f>+E528+E529+E530</f>
        <v>185000</v>
      </c>
      <c r="F531" s="9">
        <f>+F528+F529+F530</f>
        <v>121708.5</v>
      </c>
      <c r="G531" s="77">
        <f t="shared" si="30"/>
        <v>65.788378378378383</v>
      </c>
    </row>
    <row r="532" spans="1:7" x14ac:dyDescent="0.25">
      <c r="G532" s="77"/>
    </row>
    <row r="533" spans="1:7" ht="15.75" thickBot="1" x14ac:dyDescent="0.3">
      <c r="A533" s="56" t="s">
        <v>88</v>
      </c>
      <c r="B533" s="56" t="s">
        <v>444</v>
      </c>
      <c r="C533" s="57" t="s">
        <v>445</v>
      </c>
      <c r="D533" s="58">
        <f>+D514+D519+D524+D531</f>
        <v>273452</v>
      </c>
      <c r="E533" s="58">
        <f>+E514+E519+E524+E531</f>
        <v>465000</v>
      </c>
      <c r="F533" s="58">
        <f>+F514+F519+F524+F531</f>
        <v>395785.5</v>
      </c>
      <c r="G533" s="82">
        <f t="shared" si="30"/>
        <v>85.11516129032259</v>
      </c>
    </row>
    <row r="534" spans="1:7" ht="16.5" thickTop="1" thickBot="1" x14ac:dyDescent="0.3"/>
    <row r="535" spans="1:7" ht="15.75" thickBot="1" x14ac:dyDescent="0.3">
      <c r="A535" s="53" t="s">
        <v>88</v>
      </c>
      <c r="B535" s="54" t="s">
        <v>467</v>
      </c>
      <c r="C535" s="55" t="s">
        <v>468</v>
      </c>
    </row>
    <row r="536" spans="1:7" x14ac:dyDescent="0.25">
      <c r="A536" s="60"/>
      <c r="B536" s="60"/>
      <c r="C536" s="61"/>
    </row>
    <row r="537" spans="1:7" s="1" customFormat="1" x14ac:dyDescent="0.25">
      <c r="A537" s="30" t="s">
        <v>102</v>
      </c>
      <c r="B537" s="30" t="s">
        <v>11</v>
      </c>
      <c r="C537" s="31" t="s">
        <v>47</v>
      </c>
      <c r="D537" s="111" t="s">
        <v>635</v>
      </c>
      <c r="E537" s="111" t="s">
        <v>636</v>
      </c>
      <c r="F537" s="111" t="s">
        <v>637</v>
      </c>
      <c r="G537" s="124" t="s">
        <v>613</v>
      </c>
    </row>
    <row r="538" spans="1:7" x14ac:dyDescent="0.25">
      <c r="A538" s="60"/>
      <c r="B538" s="60"/>
      <c r="C538" s="61"/>
    </row>
    <row r="539" spans="1:7" s="2" customFormat="1" x14ac:dyDescent="0.25">
      <c r="A539" s="38" t="s">
        <v>146</v>
      </c>
      <c r="B539" s="38" t="s">
        <v>469</v>
      </c>
      <c r="C539" s="39" t="s">
        <v>470</v>
      </c>
      <c r="D539" s="40"/>
      <c r="E539" s="40"/>
      <c r="F539" s="40"/>
      <c r="G539" s="73"/>
    </row>
    <row r="540" spans="1:7" x14ac:dyDescent="0.25">
      <c r="A540" s="25" t="s">
        <v>95</v>
      </c>
      <c r="B540" s="25" t="s">
        <v>471</v>
      </c>
      <c r="C540" s="24" t="s">
        <v>472</v>
      </c>
    </row>
    <row r="541" spans="1:7" x14ac:dyDescent="0.25">
      <c r="A541" s="28" t="s">
        <v>473</v>
      </c>
      <c r="B541" s="28" t="s">
        <v>128</v>
      </c>
      <c r="C541" s="26" t="s">
        <v>100</v>
      </c>
      <c r="D541" s="9">
        <v>21529.18</v>
      </c>
      <c r="E541" s="9">
        <v>50000</v>
      </c>
      <c r="F541" s="9">
        <v>33770</v>
      </c>
      <c r="G541" s="77">
        <f>F541/E541*100</f>
        <v>67.540000000000006</v>
      </c>
    </row>
    <row r="542" spans="1:7" x14ac:dyDescent="0.25">
      <c r="A542" s="28" t="s">
        <v>474</v>
      </c>
      <c r="B542" s="28" t="s">
        <v>176</v>
      </c>
      <c r="C542" s="26" t="s">
        <v>475</v>
      </c>
      <c r="D542" s="9">
        <v>60847.75</v>
      </c>
      <c r="E542" s="9">
        <v>105000</v>
      </c>
      <c r="F542" s="9">
        <v>103334.08</v>
      </c>
      <c r="G542" s="77">
        <f t="shared" ref="G542:G545" si="31">F542/E542*100</f>
        <v>98.41340952380952</v>
      </c>
    </row>
    <row r="543" spans="1:7" x14ac:dyDescent="0.25">
      <c r="A543" s="28" t="s">
        <v>476</v>
      </c>
      <c r="B543" s="28" t="s">
        <v>207</v>
      </c>
      <c r="C543" s="26" t="s">
        <v>111</v>
      </c>
      <c r="D543" s="9">
        <v>48313.41</v>
      </c>
      <c r="E543" s="9">
        <v>60000</v>
      </c>
      <c r="F543" s="9">
        <v>59000</v>
      </c>
      <c r="G543" s="77">
        <f t="shared" si="31"/>
        <v>98.333333333333329</v>
      </c>
    </row>
    <row r="544" spans="1:7" x14ac:dyDescent="0.25">
      <c r="A544" s="28" t="s">
        <v>477</v>
      </c>
      <c r="B544" s="28" t="s">
        <v>478</v>
      </c>
      <c r="C544" s="26" t="s">
        <v>479</v>
      </c>
      <c r="D544" s="9">
        <v>0</v>
      </c>
      <c r="E544" s="9">
        <v>550000</v>
      </c>
      <c r="F544" s="9">
        <v>545222</v>
      </c>
      <c r="G544" s="77">
        <f t="shared" si="31"/>
        <v>99.13127272727273</v>
      </c>
    </row>
    <row r="545" spans="1:8" x14ac:dyDescent="0.25">
      <c r="A545" s="28" t="s">
        <v>146</v>
      </c>
      <c r="B545" s="28" t="s">
        <v>469</v>
      </c>
      <c r="C545" s="26" t="s">
        <v>97</v>
      </c>
      <c r="D545" s="9">
        <f>SUM(D541:D544)</f>
        <v>130690.34</v>
      </c>
      <c r="E545" s="9">
        <f>SUM(E541:E544)</f>
        <v>765000</v>
      </c>
      <c r="F545" s="9">
        <f>SUM(F541:F544)</f>
        <v>741326.08000000007</v>
      </c>
      <c r="G545" s="77">
        <f t="shared" si="31"/>
        <v>96.905369934640532</v>
      </c>
    </row>
    <row r="547" spans="1:8" s="2" customFormat="1" x14ac:dyDescent="0.25">
      <c r="A547" s="38" t="s">
        <v>93</v>
      </c>
      <c r="B547" s="38" t="s">
        <v>480</v>
      </c>
      <c r="C547" s="39" t="s">
        <v>481</v>
      </c>
      <c r="D547" s="40"/>
      <c r="E547" s="40"/>
      <c r="F547" s="40"/>
      <c r="G547" s="73"/>
    </row>
    <row r="548" spans="1:8" x14ac:dyDescent="0.25">
      <c r="A548" s="25" t="s">
        <v>95</v>
      </c>
      <c r="B548" s="25" t="s">
        <v>471</v>
      </c>
      <c r="C548" s="24" t="s">
        <v>482</v>
      </c>
    </row>
    <row r="549" spans="1:8" x14ac:dyDescent="0.25">
      <c r="A549" s="28" t="s">
        <v>483</v>
      </c>
      <c r="B549" s="28" t="s">
        <v>128</v>
      </c>
      <c r="C549" s="26" t="s">
        <v>100</v>
      </c>
      <c r="D549" s="9">
        <v>36980.5</v>
      </c>
      <c r="E549" s="9">
        <v>50000</v>
      </c>
      <c r="F549" s="9">
        <v>37560.1</v>
      </c>
      <c r="G549" s="77">
        <f>F549/E549*100</f>
        <v>75.120199999999997</v>
      </c>
    </row>
    <row r="550" spans="1:8" x14ac:dyDescent="0.25">
      <c r="A550" s="28" t="s">
        <v>484</v>
      </c>
      <c r="B550" s="28" t="s">
        <v>465</v>
      </c>
      <c r="C550" s="26" t="s">
        <v>466</v>
      </c>
      <c r="D550" s="9">
        <v>0</v>
      </c>
      <c r="E550" s="9">
        <v>20000</v>
      </c>
      <c r="F550" s="9">
        <v>11500</v>
      </c>
      <c r="G550" s="77">
        <f t="shared" ref="G550:G551" si="32">F550/E550*100</f>
        <v>57.499999999999993</v>
      </c>
    </row>
    <row r="551" spans="1:8" x14ac:dyDescent="0.25">
      <c r="A551" s="28" t="s">
        <v>93</v>
      </c>
      <c r="B551" s="28" t="s">
        <v>480</v>
      </c>
      <c r="C551" s="26" t="s">
        <v>97</v>
      </c>
      <c r="D551" s="9">
        <f>+D549+D550</f>
        <v>36980.5</v>
      </c>
      <c r="E551" s="9">
        <f>+E549+E550</f>
        <v>70000</v>
      </c>
      <c r="F551" s="9">
        <f>+F549+F550</f>
        <v>49060.1</v>
      </c>
      <c r="G551" s="77">
        <f t="shared" si="32"/>
        <v>70.085857142857151</v>
      </c>
    </row>
    <row r="553" spans="1:8" ht="15.75" thickBot="1" x14ac:dyDescent="0.3">
      <c r="A553" s="56" t="s">
        <v>88</v>
      </c>
      <c r="B553" s="56" t="s">
        <v>467</v>
      </c>
      <c r="C553" s="57" t="s">
        <v>468</v>
      </c>
      <c r="D553" s="58">
        <f>+D545+D551</f>
        <v>167670.84</v>
      </c>
      <c r="E553" s="58">
        <f>+E545+E551</f>
        <v>835000</v>
      </c>
      <c r="F553" s="58">
        <f>+F545+F551</f>
        <v>790386.18</v>
      </c>
      <c r="G553" s="82">
        <f>F553/E553*100</f>
        <v>94.657027544910193</v>
      </c>
    </row>
    <row r="554" spans="1:8" ht="15.75" thickTop="1" x14ac:dyDescent="0.25"/>
    <row r="555" spans="1:8" ht="15.75" thickBot="1" x14ac:dyDescent="0.3"/>
    <row r="556" spans="1:8" ht="15.75" thickBot="1" x14ac:dyDescent="0.3">
      <c r="A556" s="53" t="s">
        <v>88</v>
      </c>
      <c r="B556" s="54" t="s">
        <v>485</v>
      </c>
      <c r="C556" s="63" t="s">
        <v>486</v>
      </c>
      <c r="D556" s="141"/>
      <c r="E556" s="64"/>
      <c r="F556" s="62"/>
    </row>
    <row r="558" spans="1:8" s="1" customFormat="1" x14ac:dyDescent="0.25">
      <c r="A558" s="30" t="s">
        <v>102</v>
      </c>
      <c r="B558" s="30" t="s">
        <v>11</v>
      </c>
      <c r="C558" s="31" t="s">
        <v>47</v>
      </c>
      <c r="D558" s="111" t="s">
        <v>635</v>
      </c>
      <c r="E558" s="111" t="s">
        <v>636</v>
      </c>
      <c r="F558" s="111" t="s">
        <v>637</v>
      </c>
      <c r="G558" s="124" t="s">
        <v>613</v>
      </c>
      <c r="H558" s="29"/>
    </row>
    <row r="560" spans="1:8" s="2" customFormat="1" x14ac:dyDescent="0.25">
      <c r="A560" s="38" t="s">
        <v>93</v>
      </c>
      <c r="B560" s="38" t="s">
        <v>487</v>
      </c>
      <c r="C560" s="39" t="s">
        <v>488</v>
      </c>
      <c r="D560" s="40"/>
      <c r="E560" s="40"/>
      <c r="F560" s="40"/>
      <c r="G560" s="73"/>
    </row>
    <row r="561" spans="1:7" x14ac:dyDescent="0.25">
      <c r="A561" s="25" t="s">
        <v>95</v>
      </c>
      <c r="B561" s="25" t="s">
        <v>489</v>
      </c>
      <c r="C561" s="24" t="s">
        <v>490</v>
      </c>
    </row>
    <row r="562" spans="1:7" x14ac:dyDescent="0.25">
      <c r="A562" s="28" t="s">
        <v>491</v>
      </c>
      <c r="B562" s="28" t="s">
        <v>128</v>
      </c>
      <c r="C562" s="26" t="s">
        <v>100</v>
      </c>
      <c r="D562" s="9">
        <v>4485525.28</v>
      </c>
      <c r="E562" s="9">
        <v>3000000</v>
      </c>
      <c r="F562" s="9">
        <v>2994123.18</v>
      </c>
      <c r="G562" s="77">
        <f>F562/E562*100</f>
        <v>99.804106000000004</v>
      </c>
    </row>
    <row r="563" spans="1:7" x14ac:dyDescent="0.25">
      <c r="A563" s="28" t="s">
        <v>93</v>
      </c>
      <c r="B563" s="28" t="s">
        <v>492</v>
      </c>
      <c r="C563" s="26" t="s">
        <v>97</v>
      </c>
      <c r="D563" s="9">
        <f>+D562</f>
        <v>4485525.28</v>
      </c>
      <c r="E563" s="9">
        <f>+E562</f>
        <v>3000000</v>
      </c>
      <c r="F563" s="9">
        <f>+F562</f>
        <v>2994123.18</v>
      </c>
      <c r="G563" s="77">
        <f>F563/E563*100</f>
        <v>99.804106000000004</v>
      </c>
    </row>
    <row r="565" spans="1:7" s="2" customFormat="1" x14ac:dyDescent="0.25">
      <c r="A565" s="38" t="s">
        <v>93</v>
      </c>
      <c r="B565" s="38" t="s">
        <v>492</v>
      </c>
      <c r="C565" s="39" t="s">
        <v>493</v>
      </c>
      <c r="D565" s="40"/>
      <c r="E565" s="40"/>
      <c r="F565" s="40"/>
      <c r="G565" s="73"/>
    </row>
    <row r="566" spans="1:7" x14ac:dyDescent="0.25">
      <c r="A566" s="25" t="s">
        <v>95</v>
      </c>
      <c r="B566" s="25" t="s">
        <v>494</v>
      </c>
      <c r="C566" s="24" t="s">
        <v>495</v>
      </c>
    </row>
    <row r="567" spans="1:7" x14ac:dyDescent="0.25">
      <c r="A567" s="28" t="s">
        <v>496</v>
      </c>
      <c r="B567" s="28" t="s">
        <v>128</v>
      </c>
      <c r="C567" s="26" t="s">
        <v>100</v>
      </c>
      <c r="D567" s="9">
        <v>1399700.94</v>
      </c>
      <c r="E567" s="9">
        <v>1750000</v>
      </c>
      <c r="F567" s="9">
        <v>1700775.98</v>
      </c>
      <c r="G567" s="77">
        <f>F567/E567*100</f>
        <v>97.18719885714286</v>
      </c>
    </row>
    <row r="568" spans="1:7" x14ac:dyDescent="0.25">
      <c r="A568" s="28" t="s">
        <v>93</v>
      </c>
      <c r="B568" s="28" t="s">
        <v>492</v>
      </c>
      <c r="C568" s="26" t="s">
        <v>97</v>
      </c>
      <c r="D568" s="9">
        <f>+D567</f>
        <v>1399700.94</v>
      </c>
      <c r="E568" s="9">
        <f>+E567</f>
        <v>1750000</v>
      </c>
      <c r="F568" s="9">
        <f>+F567</f>
        <v>1700775.98</v>
      </c>
      <c r="G568" s="77">
        <f>F568/E568*100</f>
        <v>97.18719885714286</v>
      </c>
    </row>
    <row r="570" spans="1:7" s="2" customFormat="1" x14ac:dyDescent="0.25">
      <c r="A570" s="38" t="s">
        <v>93</v>
      </c>
      <c r="B570" s="38" t="s">
        <v>497</v>
      </c>
      <c r="C570" s="39" t="s">
        <v>498</v>
      </c>
      <c r="D570" s="40"/>
      <c r="E570" s="40"/>
      <c r="F570" s="40"/>
      <c r="G570" s="73"/>
    </row>
    <row r="571" spans="1:7" x14ac:dyDescent="0.25">
      <c r="A571" s="25" t="s">
        <v>95</v>
      </c>
      <c r="B571" s="25" t="s">
        <v>499</v>
      </c>
      <c r="C571" s="24" t="s">
        <v>500</v>
      </c>
    </row>
    <row r="572" spans="1:7" x14ac:dyDescent="0.25">
      <c r="A572" s="28" t="s">
        <v>501</v>
      </c>
      <c r="B572" s="28" t="s">
        <v>268</v>
      </c>
      <c r="C572" s="26" t="s">
        <v>99</v>
      </c>
      <c r="D572" s="9">
        <v>427595.02</v>
      </c>
      <c r="E572" s="9">
        <v>400000</v>
      </c>
      <c r="F572" s="9">
        <v>368772.68</v>
      </c>
      <c r="G572" s="77">
        <f>F572/E572*100</f>
        <v>92.193170000000009</v>
      </c>
    </row>
    <row r="573" spans="1:7" x14ac:dyDescent="0.25">
      <c r="A573" s="28" t="s">
        <v>502</v>
      </c>
      <c r="B573" s="28" t="s">
        <v>128</v>
      </c>
      <c r="C573" s="26" t="s">
        <v>100</v>
      </c>
      <c r="D573" s="9">
        <v>198710.62</v>
      </c>
      <c r="E573" s="9">
        <v>300000</v>
      </c>
      <c r="F573" s="9">
        <v>289156.87</v>
      </c>
      <c r="G573" s="77">
        <f t="shared" ref="G573:G574" si="33">F573/E573*100</f>
        <v>96.385623333333342</v>
      </c>
    </row>
    <row r="574" spans="1:7" x14ac:dyDescent="0.25">
      <c r="A574" s="28" t="s">
        <v>93</v>
      </c>
      <c r="B574" s="28" t="s">
        <v>497</v>
      </c>
      <c r="C574" s="26" t="s">
        <v>97</v>
      </c>
      <c r="D574" s="9">
        <f>+D572+D573</f>
        <v>626305.64</v>
      </c>
      <c r="E574" s="9">
        <f>+E572+E573</f>
        <v>700000</v>
      </c>
      <c r="F574" s="9">
        <f>+F572+F573</f>
        <v>657929.55000000005</v>
      </c>
      <c r="G574" s="77">
        <f t="shared" si="33"/>
        <v>93.989935714285721</v>
      </c>
    </row>
    <row r="576" spans="1:7" s="2" customFormat="1" x14ac:dyDescent="0.25">
      <c r="A576" s="38" t="s">
        <v>93</v>
      </c>
      <c r="B576" s="38" t="s">
        <v>503</v>
      </c>
      <c r="C576" s="39" t="s">
        <v>504</v>
      </c>
      <c r="D576" s="40"/>
      <c r="E576" s="40"/>
      <c r="F576" s="40"/>
      <c r="G576" s="73"/>
    </row>
    <row r="577" spans="1:7" x14ac:dyDescent="0.25">
      <c r="A577" s="25" t="s">
        <v>95</v>
      </c>
      <c r="B577" s="25" t="s">
        <v>505</v>
      </c>
      <c r="C577" s="24" t="s">
        <v>506</v>
      </c>
    </row>
    <row r="578" spans="1:7" x14ac:dyDescent="0.25">
      <c r="A578" s="28" t="s">
        <v>507</v>
      </c>
      <c r="B578" s="28" t="s">
        <v>128</v>
      </c>
      <c r="C578" s="26" t="s">
        <v>100</v>
      </c>
      <c r="D578" s="9">
        <v>241128.08</v>
      </c>
      <c r="E578" s="9">
        <v>260000</v>
      </c>
      <c r="F578" s="9">
        <v>262529.43</v>
      </c>
      <c r="G578" s="77">
        <f>F578/E578*100</f>
        <v>100.97285769230768</v>
      </c>
    </row>
    <row r="579" spans="1:7" x14ac:dyDescent="0.25">
      <c r="A579" s="28" t="s">
        <v>93</v>
      </c>
      <c r="B579" s="28" t="s">
        <v>503</v>
      </c>
      <c r="C579" s="26" t="s">
        <v>97</v>
      </c>
      <c r="D579" s="9">
        <f>+D578</f>
        <v>241128.08</v>
      </c>
      <c r="E579" s="9">
        <f>+E578</f>
        <v>260000</v>
      </c>
      <c r="F579" s="9">
        <f>+F578</f>
        <v>262529.43</v>
      </c>
      <c r="G579" s="77">
        <f>F579/E579*100</f>
        <v>100.97285769230768</v>
      </c>
    </row>
    <row r="581" spans="1:7" s="2" customFormat="1" x14ac:dyDescent="0.25">
      <c r="A581" s="38" t="s">
        <v>93</v>
      </c>
      <c r="B581" s="38" t="s">
        <v>508</v>
      </c>
      <c r="C581" s="39" t="s">
        <v>509</v>
      </c>
      <c r="D581" s="40"/>
      <c r="E581" s="40"/>
      <c r="F581" s="40"/>
      <c r="G581" s="73"/>
    </row>
    <row r="582" spans="1:7" x14ac:dyDescent="0.25">
      <c r="A582" s="25" t="s">
        <v>95</v>
      </c>
      <c r="B582" s="25" t="s">
        <v>510</v>
      </c>
      <c r="C582" s="24" t="s">
        <v>509</v>
      </c>
    </row>
    <row r="583" spans="1:7" x14ac:dyDescent="0.25">
      <c r="A583" s="28" t="s">
        <v>511</v>
      </c>
      <c r="B583" s="28" t="s">
        <v>128</v>
      </c>
      <c r="C583" s="26" t="s">
        <v>100</v>
      </c>
      <c r="D583" s="9">
        <v>187647.61</v>
      </c>
      <c r="E583" s="9">
        <v>20000</v>
      </c>
      <c r="F583" s="9">
        <v>11162.5</v>
      </c>
      <c r="G583" s="77">
        <f>F583/E583*100</f>
        <v>55.8125</v>
      </c>
    </row>
    <row r="584" spans="1:7" x14ac:dyDescent="0.25">
      <c r="A584" s="28" t="s">
        <v>93</v>
      </c>
      <c r="B584" s="28" t="s">
        <v>508</v>
      </c>
      <c r="C584" s="26" t="s">
        <v>97</v>
      </c>
      <c r="D584" s="9">
        <f>+D583</f>
        <v>187647.61</v>
      </c>
      <c r="E584" s="9">
        <f>+E583</f>
        <v>20000</v>
      </c>
      <c r="F584" s="9">
        <f>+F583</f>
        <v>11162.5</v>
      </c>
      <c r="G584" s="77">
        <f>F584/E584*100</f>
        <v>55.8125</v>
      </c>
    </row>
    <row r="586" spans="1:7" s="2" customFormat="1" ht="15.75" thickBot="1" x14ac:dyDescent="0.3">
      <c r="A586" s="56" t="s">
        <v>88</v>
      </c>
      <c r="B586" s="56" t="s">
        <v>485</v>
      </c>
      <c r="C586" s="57" t="s">
        <v>512</v>
      </c>
      <c r="D586" s="58">
        <f>+D563+D568+D574+D579+D584</f>
        <v>6940307.5500000007</v>
      </c>
      <c r="E586" s="58">
        <f>+E563+E568+E574+E579+E584</f>
        <v>5730000</v>
      </c>
      <c r="F586" s="58">
        <f>+F563+F568+F574+F579+F584</f>
        <v>5626520.6399999997</v>
      </c>
      <c r="G586" s="82">
        <f>F586/E586*100</f>
        <v>98.194077486910984</v>
      </c>
    </row>
    <row r="587" spans="1:7" ht="15.75" thickTop="1" x14ac:dyDescent="0.25"/>
    <row r="588" spans="1:7" ht="15.75" thickBot="1" x14ac:dyDescent="0.3"/>
    <row r="589" spans="1:7" ht="15.75" thickBot="1" x14ac:dyDescent="0.3">
      <c r="A589" s="53" t="s">
        <v>88</v>
      </c>
      <c r="B589" s="54" t="s">
        <v>513</v>
      </c>
      <c r="C589" s="63" t="s">
        <v>514</v>
      </c>
      <c r="D589" s="141"/>
      <c r="E589" s="64"/>
      <c r="F589" s="62"/>
    </row>
    <row r="591" spans="1:7" s="1" customFormat="1" x14ac:dyDescent="0.25">
      <c r="A591" s="30" t="s">
        <v>102</v>
      </c>
      <c r="B591" s="30" t="s">
        <v>11</v>
      </c>
      <c r="C591" s="31" t="s">
        <v>47</v>
      </c>
      <c r="D591" s="111" t="s">
        <v>635</v>
      </c>
      <c r="E591" s="111" t="s">
        <v>636</v>
      </c>
      <c r="F591" s="111" t="s">
        <v>637</v>
      </c>
      <c r="G591" s="124" t="s">
        <v>613</v>
      </c>
    </row>
    <row r="593" spans="1:7" s="2" customFormat="1" x14ac:dyDescent="0.25">
      <c r="A593" s="38" t="s">
        <v>146</v>
      </c>
      <c r="B593" s="38" t="s">
        <v>515</v>
      </c>
      <c r="C593" s="39" t="s">
        <v>516</v>
      </c>
      <c r="D593" s="40"/>
      <c r="E593" s="40"/>
      <c r="F593" s="40"/>
      <c r="G593" s="73"/>
    </row>
    <row r="594" spans="1:7" x14ac:dyDescent="0.25">
      <c r="A594" s="25" t="s">
        <v>95</v>
      </c>
      <c r="B594" s="25" t="s">
        <v>517</v>
      </c>
      <c r="C594" s="24" t="s">
        <v>518</v>
      </c>
    </row>
    <row r="595" spans="1:7" x14ac:dyDescent="0.25">
      <c r="A595" s="28" t="s">
        <v>519</v>
      </c>
      <c r="B595" s="28" t="s">
        <v>379</v>
      </c>
      <c r="C595" s="26" t="s">
        <v>380</v>
      </c>
      <c r="D595" s="9">
        <v>283407.8</v>
      </c>
      <c r="E595" s="9">
        <v>5000</v>
      </c>
      <c r="F595" s="9">
        <v>1400</v>
      </c>
      <c r="G595" s="77">
        <f>F595/E595*100</f>
        <v>28.000000000000004</v>
      </c>
    </row>
    <row r="596" spans="1:7" x14ac:dyDescent="0.25">
      <c r="A596" s="28" t="s">
        <v>146</v>
      </c>
      <c r="B596" s="28" t="s">
        <v>515</v>
      </c>
      <c r="C596" s="26" t="s">
        <v>97</v>
      </c>
      <c r="D596" s="9">
        <f>D595</f>
        <v>283407.8</v>
      </c>
      <c r="E596" s="9">
        <f>E595</f>
        <v>5000</v>
      </c>
      <c r="F596" s="9">
        <f>F595</f>
        <v>1400</v>
      </c>
      <c r="G596" s="77">
        <f>F596/E596*100</f>
        <v>28.000000000000004</v>
      </c>
    </row>
    <row r="598" spans="1:7" s="2" customFormat="1" x14ac:dyDescent="0.25">
      <c r="A598" s="38" t="s">
        <v>146</v>
      </c>
      <c r="B598" s="38" t="s">
        <v>520</v>
      </c>
      <c r="C598" s="39" t="s">
        <v>521</v>
      </c>
      <c r="D598" s="40"/>
      <c r="E598" s="40"/>
      <c r="F598" s="40"/>
      <c r="G598" s="73"/>
    </row>
    <row r="599" spans="1:7" x14ac:dyDescent="0.25">
      <c r="A599" s="25" t="s">
        <v>95</v>
      </c>
      <c r="B599" s="25" t="s">
        <v>489</v>
      </c>
      <c r="C599" s="24" t="s">
        <v>490</v>
      </c>
    </row>
    <row r="600" spans="1:7" x14ac:dyDescent="0.25">
      <c r="A600" s="28" t="s">
        <v>522</v>
      </c>
      <c r="B600" s="28" t="s">
        <v>272</v>
      </c>
      <c r="C600" s="26" t="s">
        <v>273</v>
      </c>
      <c r="D600" s="9">
        <v>734533.4</v>
      </c>
      <c r="E600" s="9">
        <v>850000</v>
      </c>
      <c r="F600" s="9">
        <v>696714.5</v>
      </c>
      <c r="G600" s="77">
        <f>F600/E600*100</f>
        <v>81.966411764705882</v>
      </c>
    </row>
    <row r="601" spans="1:7" x14ac:dyDescent="0.25">
      <c r="A601" s="28" t="s">
        <v>146</v>
      </c>
      <c r="B601" s="28" t="s">
        <v>520</v>
      </c>
      <c r="C601" s="26" t="s">
        <v>97</v>
      </c>
      <c r="D601" s="9">
        <f>+D600</f>
        <v>734533.4</v>
      </c>
      <c r="E601" s="9">
        <f>+E600</f>
        <v>850000</v>
      </c>
      <c r="F601" s="9">
        <f>+F600</f>
        <v>696714.5</v>
      </c>
      <c r="G601" s="77">
        <f>F601/E601*100</f>
        <v>81.966411764705882</v>
      </c>
    </row>
    <row r="603" spans="1:7" s="2" customFormat="1" x14ac:dyDescent="0.25">
      <c r="A603" s="38" t="s">
        <v>146</v>
      </c>
      <c r="B603" s="38" t="s">
        <v>523</v>
      </c>
      <c r="C603" s="39" t="s">
        <v>524</v>
      </c>
      <c r="D603" s="40"/>
      <c r="E603" s="40"/>
      <c r="F603" s="40"/>
      <c r="G603" s="73"/>
    </row>
    <row r="604" spans="1:7" x14ac:dyDescent="0.25">
      <c r="A604" s="25" t="s">
        <v>95</v>
      </c>
      <c r="B604" s="25" t="s">
        <v>525</v>
      </c>
      <c r="C604" s="24" t="s">
        <v>526</v>
      </c>
    </row>
    <row r="605" spans="1:7" x14ac:dyDescent="0.25">
      <c r="A605" s="28" t="s">
        <v>527</v>
      </c>
      <c r="B605" s="28" t="s">
        <v>272</v>
      </c>
      <c r="C605" s="26" t="s">
        <v>273</v>
      </c>
      <c r="D605" s="9">
        <v>0</v>
      </c>
      <c r="E605" s="9">
        <v>100000</v>
      </c>
      <c r="F605" s="9">
        <v>84316.25</v>
      </c>
      <c r="G605" s="77">
        <f>F605/E605*100</f>
        <v>84.316249999999997</v>
      </c>
    </row>
    <row r="606" spans="1:7" x14ac:dyDescent="0.25">
      <c r="A606" s="28" t="s">
        <v>146</v>
      </c>
      <c r="B606" s="28" t="s">
        <v>528</v>
      </c>
      <c r="C606" s="26" t="s">
        <v>97</v>
      </c>
      <c r="D606" s="9">
        <f>+D605</f>
        <v>0</v>
      </c>
      <c r="E606" s="9">
        <f>+E605</f>
        <v>100000</v>
      </c>
      <c r="F606" s="9">
        <f>+F605</f>
        <v>84316.25</v>
      </c>
      <c r="G606" s="77">
        <f>F606/E606*100</f>
        <v>84.316249999999997</v>
      </c>
    </row>
    <row r="608" spans="1:7" s="2" customFormat="1" x14ac:dyDescent="0.25">
      <c r="A608" s="38" t="s">
        <v>146</v>
      </c>
      <c r="B608" s="38" t="s">
        <v>529</v>
      </c>
      <c r="C608" s="39" t="s">
        <v>530</v>
      </c>
      <c r="D608" s="40"/>
      <c r="E608" s="40"/>
      <c r="F608" s="40"/>
      <c r="G608" s="73"/>
    </row>
    <row r="609" spans="1:7" x14ac:dyDescent="0.25">
      <c r="A609" s="25" t="s">
        <v>95</v>
      </c>
      <c r="B609" s="25" t="s">
        <v>499</v>
      </c>
      <c r="C609" s="24" t="s">
        <v>500</v>
      </c>
    </row>
    <row r="610" spans="1:7" x14ac:dyDescent="0.25">
      <c r="A610" s="28" t="s">
        <v>531</v>
      </c>
      <c r="B610" s="28" t="s">
        <v>272</v>
      </c>
      <c r="C610" s="26" t="s">
        <v>273</v>
      </c>
      <c r="D610" s="9">
        <v>234861.87</v>
      </c>
      <c r="E610" s="9">
        <v>20000</v>
      </c>
      <c r="F610" s="9">
        <v>12250</v>
      </c>
      <c r="G610" s="77">
        <f>F610/E610*100</f>
        <v>61.250000000000007</v>
      </c>
    </row>
    <row r="611" spans="1:7" x14ac:dyDescent="0.25">
      <c r="A611" s="28" t="s">
        <v>146</v>
      </c>
      <c r="B611" s="28" t="s">
        <v>532</v>
      </c>
      <c r="C611" s="26" t="s">
        <v>97</v>
      </c>
      <c r="D611" s="9">
        <f>+D610</f>
        <v>234861.87</v>
      </c>
      <c r="E611" s="9">
        <f>+E610</f>
        <v>20000</v>
      </c>
      <c r="F611" s="9">
        <f>+F610</f>
        <v>12250</v>
      </c>
      <c r="G611" s="77">
        <f>F611/E611*100</f>
        <v>61.250000000000007</v>
      </c>
    </row>
    <row r="612" spans="1:7" x14ac:dyDescent="0.25">
      <c r="A612" s="128"/>
      <c r="B612" s="128"/>
      <c r="C612" s="129"/>
      <c r="D612" s="130"/>
      <c r="E612" s="130"/>
      <c r="F612" s="130"/>
      <c r="G612" s="126"/>
    </row>
    <row r="613" spans="1:7" s="2" customFormat="1" x14ac:dyDescent="0.25">
      <c r="A613" s="38" t="s">
        <v>146</v>
      </c>
      <c r="B613" s="38" t="s">
        <v>663</v>
      </c>
      <c r="C613" s="39" t="s">
        <v>664</v>
      </c>
      <c r="D613" s="40"/>
      <c r="E613" s="40"/>
      <c r="F613" s="40"/>
      <c r="G613" s="73"/>
    </row>
    <row r="614" spans="1:7" x14ac:dyDescent="0.25">
      <c r="A614" s="25" t="s">
        <v>95</v>
      </c>
      <c r="B614" s="25" t="s">
        <v>517</v>
      </c>
      <c r="C614" s="24" t="s">
        <v>665</v>
      </c>
    </row>
    <row r="615" spans="1:7" x14ac:dyDescent="0.25">
      <c r="A615" s="28" t="s">
        <v>666</v>
      </c>
      <c r="B615" s="28" t="s">
        <v>272</v>
      </c>
      <c r="C615" s="26" t="s">
        <v>273</v>
      </c>
      <c r="D615" s="9">
        <v>0</v>
      </c>
      <c r="E615" s="9">
        <v>25000</v>
      </c>
      <c r="F615" s="9">
        <v>0</v>
      </c>
      <c r="G615" s="77">
        <f>F615/E615*100</f>
        <v>0</v>
      </c>
    </row>
    <row r="616" spans="1:7" x14ac:dyDescent="0.25">
      <c r="A616" s="28" t="s">
        <v>146</v>
      </c>
      <c r="B616" s="28" t="s">
        <v>667</v>
      </c>
      <c r="C616" s="26" t="s">
        <v>97</v>
      </c>
      <c r="D616" s="9">
        <f>+D615</f>
        <v>0</v>
      </c>
      <c r="E616" s="9">
        <f>+E615</f>
        <v>25000</v>
      </c>
      <c r="F616" s="9">
        <f>+F615</f>
        <v>0</v>
      </c>
      <c r="G616" s="77">
        <f>F616/E616*100</f>
        <v>0</v>
      </c>
    </row>
    <row r="617" spans="1:7" x14ac:dyDescent="0.25">
      <c r="A617" s="128"/>
      <c r="B617" s="128"/>
      <c r="C617" s="129"/>
      <c r="D617" s="130"/>
      <c r="E617" s="130"/>
      <c r="F617" s="130"/>
      <c r="G617" s="126"/>
    </row>
    <row r="618" spans="1:7" s="2" customFormat="1" x14ac:dyDescent="0.25">
      <c r="A618" s="38" t="s">
        <v>146</v>
      </c>
      <c r="B618" s="38" t="s">
        <v>533</v>
      </c>
      <c r="C618" s="39" t="s">
        <v>534</v>
      </c>
      <c r="D618" s="40"/>
      <c r="E618" s="40"/>
      <c r="F618" s="40"/>
      <c r="G618" s="73"/>
    </row>
    <row r="619" spans="1:7" x14ac:dyDescent="0.25">
      <c r="A619" s="25" t="s">
        <v>95</v>
      </c>
      <c r="B619" s="25" t="s">
        <v>517</v>
      </c>
      <c r="C619" s="24" t="s">
        <v>535</v>
      </c>
    </row>
    <row r="620" spans="1:7" x14ac:dyDescent="0.25">
      <c r="A620" s="28" t="s">
        <v>536</v>
      </c>
      <c r="B620" s="28" t="s">
        <v>272</v>
      </c>
      <c r="C620" s="26" t="s">
        <v>273</v>
      </c>
      <c r="D620" s="9">
        <v>191449.37</v>
      </c>
      <c r="E620" s="9">
        <v>0</v>
      </c>
      <c r="F620" s="9">
        <v>0</v>
      </c>
      <c r="G620" s="77">
        <v>0</v>
      </c>
    </row>
    <row r="621" spans="1:7" x14ac:dyDescent="0.25">
      <c r="A621" s="28" t="s">
        <v>146</v>
      </c>
      <c r="B621" s="28" t="s">
        <v>537</v>
      </c>
      <c r="C621" s="26" t="s">
        <v>97</v>
      </c>
      <c r="D621" s="9">
        <f>+D620</f>
        <v>191449.37</v>
      </c>
      <c r="E621" s="9">
        <f>+E620</f>
        <v>0</v>
      </c>
      <c r="F621" s="9">
        <v>0</v>
      </c>
      <c r="G621" s="77">
        <v>0</v>
      </c>
    </row>
    <row r="622" spans="1:7" s="1" customFormat="1" x14ac:dyDescent="0.25">
      <c r="A622" s="30" t="s">
        <v>102</v>
      </c>
      <c r="B622" s="30" t="s">
        <v>11</v>
      </c>
      <c r="C622" s="31" t="s">
        <v>47</v>
      </c>
      <c r="D622" s="111" t="s">
        <v>635</v>
      </c>
      <c r="E622" s="111" t="s">
        <v>636</v>
      </c>
      <c r="F622" s="111" t="s">
        <v>637</v>
      </c>
      <c r="G622" s="124" t="s">
        <v>613</v>
      </c>
    </row>
    <row r="624" spans="1:7" s="2" customFormat="1" x14ac:dyDescent="0.25">
      <c r="A624" s="38" t="s">
        <v>146</v>
      </c>
      <c r="B624" s="38" t="s">
        <v>538</v>
      </c>
      <c r="C624" s="39" t="s">
        <v>539</v>
      </c>
      <c r="D624" s="40"/>
      <c r="E624" s="40"/>
      <c r="F624" s="40"/>
      <c r="G624" s="73"/>
    </row>
    <row r="625" spans="1:7" x14ac:dyDescent="0.25">
      <c r="A625" s="25" t="s">
        <v>95</v>
      </c>
      <c r="B625" s="25" t="s">
        <v>540</v>
      </c>
      <c r="C625" s="24" t="s">
        <v>541</v>
      </c>
    </row>
    <row r="626" spans="1:7" x14ac:dyDescent="0.25">
      <c r="A626" s="28" t="s">
        <v>542</v>
      </c>
      <c r="B626" s="28" t="s">
        <v>272</v>
      </c>
      <c r="C626" s="26" t="s">
        <v>273</v>
      </c>
      <c r="D626" s="9">
        <v>0</v>
      </c>
      <c r="E626" s="9">
        <v>0</v>
      </c>
      <c r="F626" s="9">
        <v>0</v>
      </c>
      <c r="G626" s="77">
        <v>0</v>
      </c>
    </row>
    <row r="627" spans="1:7" x14ac:dyDescent="0.25">
      <c r="A627" s="28" t="s">
        <v>146</v>
      </c>
      <c r="B627" s="28" t="s">
        <v>538</v>
      </c>
      <c r="C627" s="26" t="s">
        <v>97</v>
      </c>
      <c r="D627" s="9">
        <f>D626</f>
        <v>0</v>
      </c>
      <c r="E627" s="9">
        <f>E626</f>
        <v>0</v>
      </c>
      <c r="F627" s="9">
        <v>0</v>
      </c>
      <c r="G627" s="77">
        <v>0</v>
      </c>
    </row>
    <row r="629" spans="1:7" s="2" customFormat="1" x14ac:dyDescent="0.25">
      <c r="A629" s="38" t="s">
        <v>146</v>
      </c>
      <c r="B629" s="38" t="s">
        <v>543</v>
      </c>
      <c r="C629" s="39" t="s">
        <v>544</v>
      </c>
      <c r="D629" s="40"/>
      <c r="E629" s="40"/>
      <c r="F629" s="40"/>
      <c r="G629" s="73"/>
    </row>
    <row r="630" spans="1:7" x14ac:dyDescent="0.25">
      <c r="A630" s="25" t="s">
        <v>95</v>
      </c>
      <c r="B630" s="25" t="s">
        <v>517</v>
      </c>
      <c r="C630" s="24" t="s">
        <v>535</v>
      </c>
    </row>
    <row r="631" spans="1:7" x14ac:dyDescent="0.25">
      <c r="A631" s="28" t="s">
        <v>545</v>
      </c>
      <c r="B631" s="28" t="s">
        <v>290</v>
      </c>
      <c r="C631" s="26" t="s">
        <v>319</v>
      </c>
      <c r="D631" s="9">
        <v>39868.75</v>
      </c>
      <c r="E631" s="9">
        <v>30000</v>
      </c>
      <c r="F631" s="9">
        <v>23970</v>
      </c>
      <c r="G631" s="77">
        <f>F631/E631*100</f>
        <v>79.900000000000006</v>
      </c>
    </row>
    <row r="632" spans="1:7" x14ac:dyDescent="0.25">
      <c r="A632" s="28" t="s">
        <v>146</v>
      </c>
      <c r="B632" s="28" t="s">
        <v>543</v>
      </c>
      <c r="C632" s="26" t="s">
        <v>97</v>
      </c>
      <c r="D632" s="9">
        <f>+D631</f>
        <v>39868.75</v>
      </c>
      <c r="E632" s="9">
        <f>+E631</f>
        <v>30000</v>
      </c>
      <c r="F632" s="9">
        <f>+F631</f>
        <v>23970</v>
      </c>
      <c r="G632" s="77">
        <f>F632/E632*100</f>
        <v>79.900000000000006</v>
      </c>
    </row>
    <row r="634" spans="1:7" s="2" customFormat="1" x14ac:dyDescent="0.25">
      <c r="A634" s="38" t="s">
        <v>146</v>
      </c>
      <c r="B634" s="38" t="s">
        <v>546</v>
      </c>
      <c r="C634" s="39" t="s">
        <v>547</v>
      </c>
      <c r="D634" s="40"/>
      <c r="E634" s="40"/>
      <c r="F634" s="40"/>
      <c r="G634" s="73"/>
    </row>
    <row r="635" spans="1:7" x14ac:dyDescent="0.25">
      <c r="A635" s="25" t="s">
        <v>95</v>
      </c>
      <c r="B635" s="25" t="s">
        <v>552</v>
      </c>
      <c r="C635" s="24" t="s">
        <v>553</v>
      </c>
    </row>
    <row r="636" spans="1:7" x14ac:dyDescent="0.25">
      <c r="A636" s="28" t="s">
        <v>548</v>
      </c>
      <c r="B636" s="28" t="s">
        <v>549</v>
      </c>
      <c r="C636" s="26" t="s">
        <v>550</v>
      </c>
      <c r="D636" s="9">
        <v>320638.94</v>
      </c>
      <c r="E636" s="9">
        <v>200000</v>
      </c>
      <c r="F636" s="9">
        <v>158000</v>
      </c>
      <c r="G636" s="77">
        <f>F636/E636*100</f>
        <v>79</v>
      </c>
    </row>
    <row r="637" spans="1:7" x14ac:dyDescent="0.25">
      <c r="A637" s="28" t="s">
        <v>146</v>
      </c>
      <c r="B637" s="28" t="s">
        <v>551</v>
      </c>
      <c r="C637" s="26" t="s">
        <v>97</v>
      </c>
      <c r="D637" s="9">
        <f>+D636</f>
        <v>320638.94</v>
      </c>
      <c r="E637" s="9">
        <f>+E636</f>
        <v>200000</v>
      </c>
      <c r="F637" s="9">
        <f>+F636</f>
        <v>158000</v>
      </c>
      <c r="G637" s="77">
        <f>F637/E637*100</f>
        <v>79</v>
      </c>
    </row>
    <row r="639" spans="1:7" s="2" customFormat="1" x14ac:dyDescent="0.25">
      <c r="A639" s="38" t="s">
        <v>146</v>
      </c>
      <c r="B639" s="38" t="s">
        <v>554</v>
      </c>
      <c r="C639" s="39" t="s">
        <v>555</v>
      </c>
      <c r="D639" s="40"/>
      <c r="E639" s="40"/>
      <c r="F639" s="40"/>
      <c r="G639" s="73"/>
    </row>
    <row r="640" spans="1:7" x14ac:dyDescent="0.25">
      <c r="A640" s="25" t="s">
        <v>95</v>
      </c>
      <c r="B640" s="25" t="s">
        <v>556</v>
      </c>
      <c r="C640" s="24" t="s">
        <v>557</v>
      </c>
    </row>
    <row r="641" spans="1:7" x14ac:dyDescent="0.25">
      <c r="A641" s="28" t="s">
        <v>558</v>
      </c>
      <c r="B641" s="28" t="s">
        <v>549</v>
      </c>
      <c r="C641" s="26" t="s">
        <v>550</v>
      </c>
      <c r="D641" s="9">
        <v>597824.54</v>
      </c>
      <c r="E641" s="9">
        <v>0</v>
      </c>
      <c r="F641" s="9">
        <v>0</v>
      </c>
      <c r="G641" s="77">
        <v>0</v>
      </c>
    </row>
    <row r="642" spans="1:7" x14ac:dyDescent="0.25">
      <c r="A642" s="28" t="s">
        <v>146</v>
      </c>
      <c r="B642" s="28" t="s">
        <v>554</v>
      </c>
      <c r="C642" s="26" t="s">
        <v>97</v>
      </c>
      <c r="D642" s="9">
        <f>+D641</f>
        <v>597824.54</v>
      </c>
      <c r="E642" s="9">
        <f>+E641</f>
        <v>0</v>
      </c>
      <c r="F642" s="9">
        <v>0</v>
      </c>
      <c r="G642" s="77">
        <v>0</v>
      </c>
    </row>
    <row r="643" spans="1:7" ht="15.75" thickBot="1" x14ac:dyDescent="0.3">
      <c r="A643" s="56" t="s">
        <v>88</v>
      </c>
      <c r="B643" s="56" t="s">
        <v>513</v>
      </c>
      <c r="C643" s="57" t="s">
        <v>559</v>
      </c>
      <c r="D643" s="58">
        <f>+D596+D601+D606+D611+D616+D621+D627+D632+D637+D642</f>
        <v>2402584.67</v>
      </c>
      <c r="E643" s="58">
        <f>+E596+E601+E606+E611+E616+E621+E627+E632+E637+E642</f>
        <v>1230000</v>
      </c>
      <c r="F643" s="58">
        <f>+F596+F601+F606+F611+F616+F621+F627+F632+F637+F642</f>
        <v>976650.75</v>
      </c>
      <c r="G643" s="84">
        <f>F643/E643*100</f>
        <v>79.402500000000003</v>
      </c>
    </row>
    <row r="644" spans="1:7" ht="16.5" thickTop="1" thickBot="1" x14ac:dyDescent="0.3"/>
    <row r="645" spans="1:7" ht="15.75" thickBot="1" x14ac:dyDescent="0.3">
      <c r="A645" s="53" t="s">
        <v>88</v>
      </c>
      <c r="B645" s="54" t="s">
        <v>560</v>
      </c>
      <c r="C645" s="55" t="s">
        <v>561</v>
      </c>
    </row>
    <row r="646" spans="1:7" x14ac:dyDescent="0.25">
      <c r="A646" s="60"/>
      <c r="B646" s="60"/>
      <c r="C646" s="61"/>
    </row>
    <row r="647" spans="1:7" s="1" customFormat="1" x14ac:dyDescent="0.25">
      <c r="A647" s="30" t="s">
        <v>102</v>
      </c>
      <c r="B647" s="30" t="s">
        <v>11</v>
      </c>
      <c r="C647" s="31" t="s">
        <v>47</v>
      </c>
      <c r="D647" s="111" t="s">
        <v>635</v>
      </c>
      <c r="E647" s="111" t="s">
        <v>636</v>
      </c>
      <c r="F647" s="111" t="s">
        <v>637</v>
      </c>
      <c r="G647" s="124" t="s">
        <v>613</v>
      </c>
    </row>
    <row r="648" spans="1:7" x14ac:dyDescent="0.25">
      <c r="A648" s="60"/>
      <c r="B648" s="60"/>
      <c r="C648" s="61"/>
    </row>
    <row r="649" spans="1:7" s="2" customFormat="1" x14ac:dyDescent="0.25">
      <c r="A649" s="38" t="s">
        <v>146</v>
      </c>
      <c r="B649" s="38" t="s">
        <v>562</v>
      </c>
      <c r="C649" s="39" t="s">
        <v>567</v>
      </c>
      <c r="D649" s="40"/>
      <c r="E649" s="40"/>
      <c r="F649" s="40"/>
      <c r="G649" s="73"/>
    </row>
    <row r="650" spans="1:7" x14ac:dyDescent="0.25">
      <c r="A650" s="25" t="s">
        <v>95</v>
      </c>
      <c r="B650" s="25" t="s">
        <v>563</v>
      </c>
      <c r="C650" s="24" t="s">
        <v>564</v>
      </c>
    </row>
    <row r="651" spans="1:7" x14ac:dyDescent="0.25">
      <c r="A651" s="28" t="s">
        <v>565</v>
      </c>
      <c r="B651" s="28" t="s">
        <v>272</v>
      </c>
      <c r="C651" s="26" t="s">
        <v>273</v>
      </c>
      <c r="D651" s="9">
        <v>39375</v>
      </c>
      <c r="E651" s="9">
        <v>400000</v>
      </c>
      <c r="F651" s="9">
        <v>163680.94</v>
      </c>
      <c r="G651" s="77">
        <f>F651/E651*100</f>
        <v>40.920234999999998</v>
      </c>
    </row>
    <row r="652" spans="1:7" x14ac:dyDescent="0.25">
      <c r="A652" s="28" t="s">
        <v>146</v>
      </c>
      <c r="B652" s="28" t="s">
        <v>566</v>
      </c>
      <c r="C652" s="26" t="s">
        <v>97</v>
      </c>
      <c r="D652" s="9">
        <f>+D651</f>
        <v>39375</v>
      </c>
      <c r="E652" s="9">
        <f>+E651</f>
        <v>400000</v>
      </c>
      <c r="F652" s="9">
        <f>+F651</f>
        <v>163680.94</v>
      </c>
      <c r="G652" s="77">
        <f>F652/E652*100</f>
        <v>40.920234999999998</v>
      </c>
    </row>
    <row r="654" spans="1:7" s="2" customFormat="1" x14ac:dyDescent="0.25">
      <c r="A654" s="38" t="s">
        <v>146</v>
      </c>
      <c r="B654" s="38" t="s">
        <v>568</v>
      </c>
      <c r="C654" s="39" t="s">
        <v>569</v>
      </c>
      <c r="D654" s="40"/>
      <c r="E654" s="40"/>
      <c r="F654" s="40"/>
      <c r="G654" s="73"/>
    </row>
    <row r="655" spans="1:7" x14ac:dyDescent="0.25">
      <c r="A655" s="25" t="s">
        <v>95</v>
      </c>
      <c r="B655" s="25" t="s">
        <v>563</v>
      </c>
      <c r="C655" s="24" t="s">
        <v>564</v>
      </c>
    </row>
    <row r="656" spans="1:7" x14ac:dyDescent="0.25">
      <c r="A656" s="28" t="s">
        <v>570</v>
      </c>
      <c r="B656" s="28" t="s">
        <v>272</v>
      </c>
      <c r="C656" s="26" t="s">
        <v>273</v>
      </c>
      <c r="D656" s="9">
        <v>1746997.44</v>
      </c>
      <c r="E656" s="9">
        <v>0</v>
      </c>
      <c r="F656" s="9">
        <v>0</v>
      </c>
      <c r="G656" s="77">
        <v>0</v>
      </c>
    </row>
    <row r="657" spans="1:7" x14ac:dyDescent="0.25">
      <c r="A657" s="28" t="s">
        <v>146</v>
      </c>
      <c r="B657" s="28" t="s">
        <v>568</v>
      </c>
      <c r="C657" s="26" t="s">
        <v>97</v>
      </c>
      <c r="D657" s="9">
        <f>+D656</f>
        <v>1746997.44</v>
      </c>
      <c r="E657" s="9">
        <f>+E656</f>
        <v>0</v>
      </c>
      <c r="F657" s="9">
        <v>0</v>
      </c>
      <c r="G657" s="77">
        <v>0</v>
      </c>
    </row>
    <row r="659" spans="1:7" s="2" customFormat="1" x14ac:dyDescent="0.25">
      <c r="A659" s="38" t="s">
        <v>146</v>
      </c>
      <c r="B659" s="38" t="s">
        <v>571</v>
      </c>
      <c r="C659" s="39" t="s">
        <v>572</v>
      </c>
      <c r="D659" s="40"/>
      <c r="E659" s="40"/>
      <c r="F659" s="40"/>
      <c r="G659" s="73"/>
    </row>
    <row r="660" spans="1:7" x14ac:dyDescent="0.25">
      <c r="A660" s="25" t="s">
        <v>95</v>
      </c>
      <c r="B660" s="25" t="s">
        <v>517</v>
      </c>
      <c r="C660" s="24" t="s">
        <v>535</v>
      </c>
    </row>
    <row r="661" spans="1:7" x14ac:dyDescent="0.25">
      <c r="A661" s="28" t="s">
        <v>573</v>
      </c>
      <c r="B661" s="28" t="s">
        <v>574</v>
      </c>
      <c r="C661" s="26" t="s">
        <v>575</v>
      </c>
      <c r="D661" s="9">
        <v>0</v>
      </c>
      <c r="E661" s="9">
        <v>0</v>
      </c>
      <c r="F661" s="9">
        <v>0</v>
      </c>
      <c r="G661" s="77">
        <v>0</v>
      </c>
    </row>
    <row r="662" spans="1:7" x14ac:dyDescent="0.25">
      <c r="A662" s="28" t="s">
        <v>146</v>
      </c>
      <c r="B662" s="28" t="s">
        <v>571</v>
      </c>
      <c r="C662" s="26" t="s">
        <v>97</v>
      </c>
      <c r="D662" s="9">
        <f>+D661</f>
        <v>0</v>
      </c>
      <c r="E662" s="9">
        <f>+E661</f>
        <v>0</v>
      </c>
      <c r="F662" s="9">
        <v>0</v>
      </c>
      <c r="G662" s="77">
        <v>0</v>
      </c>
    </row>
    <row r="663" spans="1:7" s="2" customFormat="1" ht="15.75" thickBot="1" x14ac:dyDescent="0.3">
      <c r="A663" s="56" t="s">
        <v>88</v>
      </c>
      <c r="B663" s="56" t="s">
        <v>560</v>
      </c>
      <c r="C663" s="57" t="s">
        <v>561</v>
      </c>
      <c r="D663" s="58">
        <f>+D652+D657+D662</f>
        <v>1786372.44</v>
      </c>
      <c r="E663" s="58">
        <f>+E652+E657+E662</f>
        <v>400000</v>
      </c>
      <c r="F663" s="58">
        <f>+F652+F657+F662</f>
        <v>163680.94</v>
      </c>
      <c r="G663" s="84">
        <v>0</v>
      </c>
    </row>
    <row r="664" spans="1:7" ht="16.5" thickTop="1" thickBot="1" x14ac:dyDescent="0.3"/>
    <row r="665" spans="1:7" ht="15.75" thickBot="1" x14ac:dyDescent="0.3">
      <c r="A665" s="53" t="s">
        <v>88</v>
      </c>
      <c r="B665" s="54" t="s">
        <v>576</v>
      </c>
      <c r="C665" s="63" t="s">
        <v>577</v>
      </c>
      <c r="D665" s="141"/>
      <c r="E665" s="64"/>
      <c r="F665" s="62"/>
    </row>
    <row r="667" spans="1:7" s="2" customFormat="1" x14ac:dyDescent="0.25">
      <c r="A667" s="38" t="s">
        <v>146</v>
      </c>
      <c r="B667" s="38" t="s">
        <v>578</v>
      </c>
      <c r="C667" s="39" t="s">
        <v>579</v>
      </c>
      <c r="D667" s="40"/>
      <c r="E667" s="40"/>
      <c r="F667" s="40"/>
      <c r="G667" s="73"/>
    </row>
    <row r="668" spans="1:7" x14ac:dyDescent="0.25">
      <c r="A668" s="25" t="s">
        <v>95</v>
      </c>
      <c r="B668" s="25" t="s">
        <v>580</v>
      </c>
      <c r="C668" s="24" t="s">
        <v>581</v>
      </c>
    </row>
    <row r="669" spans="1:7" x14ac:dyDescent="0.25">
      <c r="A669" s="28" t="s">
        <v>582</v>
      </c>
      <c r="B669" s="28" t="s">
        <v>379</v>
      </c>
      <c r="C669" s="26" t="s">
        <v>583</v>
      </c>
      <c r="D669" s="9">
        <v>0</v>
      </c>
      <c r="E669" s="9">
        <v>50000</v>
      </c>
      <c r="F669" s="9">
        <v>0</v>
      </c>
      <c r="G669" s="77">
        <v>0</v>
      </c>
    </row>
    <row r="670" spans="1:7" x14ac:dyDescent="0.25">
      <c r="A670" s="28" t="s">
        <v>146</v>
      </c>
      <c r="B670" s="28" t="s">
        <v>578</v>
      </c>
      <c r="C670" s="26" t="s">
        <v>97</v>
      </c>
      <c r="D670" s="9">
        <f>+D669</f>
        <v>0</v>
      </c>
      <c r="E670" s="9">
        <f>+E669</f>
        <v>50000</v>
      </c>
      <c r="F670" s="9">
        <v>0</v>
      </c>
      <c r="G670" s="77">
        <v>0</v>
      </c>
    </row>
    <row r="671" spans="1:7" ht="15.75" thickBot="1" x14ac:dyDescent="0.3">
      <c r="A671" s="56" t="s">
        <v>88</v>
      </c>
      <c r="B671" s="56" t="s">
        <v>576</v>
      </c>
      <c r="C671" s="57" t="s">
        <v>577</v>
      </c>
      <c r="D671" s="58">
        <f>+D670</f>
        <v>0</v>
      </c>
      <c r="E671" s="58">
        <f>+E670</f>
        <v>50000</v>
      </c>
      <c r="F671" s="58">
        <v>0</v>
      </c>
      <c r="G671" s="84">
        <v>0</v>
      </c>
    </row>
    <row r="672" spans="1:7" ht="15.75" thickTop="1" x14ac:dyDescent="0.25"/>
    <row r="673" spans="1:7" ht="15.75" thickBot="1" x14ac:dyDescent="0.3"/>
    <row r="674" spans="1:7" s="2" customFormat="1" ht="15.75" thickBot="1" x14ac:dyDescent="0.3">
      <c r="A674" s="53" t="s">
        <v>88</v>
      </c>
      <c r="B674" s="54" t="s">
        <v>584</v>
      </c>
      <c r="C674" s="55" t="s">
        <v>585</v>
      </c>
      <c r="D674" s="40"/>
      <c r="E674" s="40"/>
      <c r="F674" s="40"/>
      <c r="G674" s="73"/>
    </row>
    <row r="675" spans="1:7" s="2" customFormat="1" x14ac:dyDescent="0.25">
      <c r="A675" s="60"/>
      <c r="B675" s="60"/>
      <c r="C675" s="61"/>
      <c r="D675" s="40"/>
      <c r="E675" s="40"/>
      <c r="F675" s="40"/>
      <c r="G675" s="73"/>
    </row>
    <row r="676" spans="1:7" s="1" customFormat="1" x14ac:dyDescent="0.25">
      <c r="A676" s="30" t="s">
        <v>102</v>
      </c>
      <c r="B676" s="30" t="s">
        <v>11</v>
      </c>
      <c r="C676" s="31" t="s">
        <v>47</v>
      </c>
      <c r="D676" s="111" t="s">
        <v>635</v>
      </c>
      <c r="E676" s="111" t="s">
        <v>636</v>
      </c>
      <c r="F676" s="111" t="s">
        <v>637</v>
      </c>
      <c r="G676" s="124" t="s">
        <v>613</v>
      </c>
    </row>
    <row r="678" spans="1:7" s="2" customFormat="1" x14ac:dyDescent="0.25">
      <c r="A678" s="38" t="s">
        <v>146</v>
      </c>
      <c r="B678" s="38" t="s">
        <v>586</v>
      </c>
      <c r="C678" s="39" t="s">
        <v>587</v>
      </c>
      <c r="D678" s="40"/>
      <c r="E678" s="40"/>
      <c r="F678" s="40"/>
      <c r="G678" s="73"/>
    </row>
    <row r="679" spans="1:7" x14ac:dyDescent="0.25">
      <c r="A679" s="25" t="s">
        <v>95</v>
      </c>
      <c r="B679" s="25" t="s">
        <v>588</v>
      </c>
      <c r="C679" s="24" t="s">
        <v>589</v>
      </c>
    </row>
    <row r="680" spans="1:7" x14ac:dyDescent="0.25">
      <c r="A680" s="28" t="s">
        <v>590</v>
      </c>
      <c r="B680" s="28" t="s">
        <v>272</v>
      </c>
      <c r="C680" s="26" t="s">
        <v>273</v>
      </c>
      <c r="D680" s="9">
        <v>1123146.4099999999</v>
      </c>
      <c r="E680" s="9">
        <v>1350000</v>
      </c>
      <c r="F680" s="9">
        <v>1188029.56</v>
      </c>
      <c r="G680" s="77">
        <f>F680/E680*100</f>
        <v>88.00218962962964</v>
      </c>
    </row>
    <row r="681" spans="1:7" x14ac:dyDescent="0.25">
      <c r="A681" s="28" t="s">
        <v>146</v>
      </c>
      <c r="B681" s="28" t="s">
        <v>586</v>
      </c>
      <c r="C681" s="26" t="s">
        <v>97</v>
      </c>
      <c r="D681" s="9">
        <f>+D680</f>
        <v>1123146.4099999999</v>
      </c>
      <c r="E681" s="9">
        <f>+E680</f>
        <v>1350000</v>
      </c>
      <c r="F681" s="9">
        <f>+F680</f>
        <v>1188029.56</v>
      </c>
      <c r="G681" s="77">
        <f t="shared" ref="G681:G688" si="34">F681/E681*100</f>
        <v>88.00218962962964</v>
      </c>
    </row>
    <row r="682" spans="1:7" s="138" customFormat="1" x14ac:dyDescent="0.25">
      <c r="A682" s="128"/>
      <c r="B682" s="128"/>
      <c r="C682" s="129"/>
      <c r="D682" s="130"/>
      <c r="E682" s="130"/>
      <c r="F682" s="130"/>
      <c r="G682" s="126"/>
    </row>
    <row r="683" spans="1:7" s="2" customFormat="1" x14ac:dyDescent="0.25">
      <c r="A683" s="38" t="s">
        <v>146</v>
      </c>
      <c r="B683" s="38" t="s">
        <v>668</v>
      </c>
      <c r="C683" s="39" t="s">
        <v>669</v>
      </c>
      <c r="D683" s="40"/>
      <c r="E683" s="40"/>
      <c r="F683" s="40"/>
      <c r="G683" s="74"/>
    </row>
    <row r="684" spans="1:7" x14ac:dyDescent="0.25">
      <c r="A684" s="25" t="s">
        <v>95</v>
      </c>
      <c r="B684" s="25" t="s">
        <v>588</v>
      </c>
      <c r="C684" s="24" t="s">
        <v>589</v>
      </c>
    </row>
    <row r="685" spans="1:7" x14ac:dyDescent="0.25">
      <c r="A685" s="28" t="s">
        <v>670</v>
      </c>
      <c r="B685" s="28" t="s">
        <v>272</v>
      </c>
      <c r="C685" s="26" t="s">
        <v>273</v>
      </c>
      <c r="D685" s="9">
        <v>0</v>
      </c>
      <c r="E685" s="9">
        <v>1250000</v>
      </c>
      <c r="F685" s="9">
        <v>1213060.8500000001</v>
      </c>
      <c r="G685" s="77">
        <f>F685/E685*100</f>
        <v>97.044868000000008</v>
      </c>
    </row>
    <row r="686" spans="1:7" x14ac:dyDescent="0.25">
      <c r="A686" s="28" t="s">
        <v>146</v>
      </c>
      <c r="B686" s="28" t="s">
        <v>668</v>
      </c>
      <c r="C686" s="26" t="s">
        <v>97</v>
      </c>
      <c r="D686" s="9">
        <f>+D685</f>
        <v>0</v>
      </c>
      <c r="E686" s="9">
        <f t="shared" ref="E686:F686" si="35">+E685</f>
        <v>1250000</v>
      </c>
      <c r="F686" s="9">
        <f t="shared" si="35"/>
        <v>1213060.8500000001</v>
      </c>
      <c r="G686" s="77">
        <f>F686/E686*100</f>
        <v>97.044868000000008</v>
      </c>
    </row>
    <row r="687" spans="1:7" x14ac:dyDescent="0.25">
      <c r="A687"/>
      <c r="B687"/>
      <c r="C687"/>
      <c r="D687"/>
      <c r="E687"/>
      <c r="F687"/>
      <c r="G687"/>
    </row>
    <row r="688" spans="1:7" s="2" customFormat="1" ht="15.75" thickBot="1" x14ac:dyDescent="0.3">
      <c r="A688" s="56" t="s">
        <v>88</v>
      </c>
      <c r="B688" s="56" t="s">
        <v>584</v>
      </c>
      <c r="C688" s="57" t="s">
        <v>585</v>
      </c>
      <c r="D688" s="58">
        <f>+D681+D686</f>
        <v>1123146.4099999999</v>
      </c>
      <c r="E688" s="58">
        <f t="shared" ref="E688:F688" si="36">+E681+E686</f>
        <v>2600000</v>
      </c>
      <c r="F688" s="58">
        <f t="shared" si="36"/>
        <v>2401090.41</v>
      </c>
      <c r="G688" s="82">
        <f t="shared" si="34"/>
        <v>92.349631153846161</v>
      </c>
    </row>
    <row r="689" spans="1:7" ht="15.75" thickTop="1" x14ac:dyDescent="0.25"/>
    <row r="691" spans="1:7" x14ac:dyDescent="0.25">
      <c r="A691" s="69" t="s">
        <v>89</v>
      </c>
      <c r="B691" s="69" t="s">
        <v>441</v>
      </c>
      <c r="C691" s="70" t="s">
        <v>591</v>
      </c>
      <c r="D691" s="71">
        <f>+D533+D553+D586+D643+D663+D671+D688</f>
        <v>12693533.91</v>
      </c>
      <c r="E691" s="71">
        <f>+E533+E553+E586+E643+E663+E671+E688</f>
        <v>11310000</v>
      </c>
      <c r="F691" s="71">
        <f>+F533+F553+F586+F643+F663+F671+F688</f>
        <v>10354114.420000002</v>
      </c>
      <c r="G691" s="77">
        <f>F691/E691*100</f>
        <v>91.548314942528748</v>
      </c>
    </row>
    <row r="692" spans="1:7" s="72" customFormat="1" x14ac:dyDescent="0.25">
      <c r="A692" s="32" t="s">
        <v>85</v>
      </c>
      <c r="B692" s="32" t="s">
        <v>105</v>
      </c>
      <c r="C692" s="33" t="s">
        <v>592</v>
      </c>
      <c r="D692" s="68">
        <f>+D502+D691</f>
        <v>16167996.350000001</v>
      </c>
      <c r="E692" s="68">
        <f>+E502+E691</f>
        <v>15320000</v>
      </c>
      <c r="F692" s="68">
        <f>+F502+F691</f>
        <v>13927224.050000001</v>
      </c>
      <c r="G692" s="77">
        <f>F692/E692*100</f>
        <v>90.908773172323762</v>
      </c>
    </row>
    <row r="693" spans="1:7" ht="15.75" thickBot="1" x14ac:dyDescent="0.3"/>
    <row r="694" spans="1:7" ht="15.75" thickBot="1" x14ac:dyDescent="0.3">
      <c r="C694" s="86" t="s">
        <v>43</v>
      </c>
      <c r="D694" s="142">
        <f>+D47+D80+D465+D692</f>
        <v>28941187.170000002</v>
      </c>
      <c r="E694" s="143">
        <f>+E47+E80+E465+E692</f>
        <v>27650200</v>
      </c>
      <c r="F694" s="143">
        <f>+F47+F80+F465+F692</f>
        <v>25430724.870000001</v>
      </c>
      <c r="G694" s="85">
        <f>F694/E694*100</f>
        <v>91.97302323310501</v>
      </c>
    </row>
  </sheetData>
  <pageMargins left="0.7" right="0.7" top="0.75" bottom="0.75" header="0.3" footer="0.3"/>
  <pageSetup paperSize="9" orientation="landscape" r:id="rId1"/>
  <rowBreaks count="15" manualBreakCount="15">
    <brk id="32" max="16383" man="1"/>
    <brk id="52" max="16383" man="1"/>
    <brk id="149" max="16383" man="1"/>
    <brk id="225" max="16383" man="1"/>
    <brk id="246" max="16383" man="1"/>
    <brk id="272" max="16383" man="1"/>
    <brk id="290" max="16383" man="1"/>
    <brk id="351" max="16383" man="1"/>
    <brk id="383" max="16383" man="1"/>
    <brk id="414" max="16383" man="1"/>
    <brk id="469" max="16383" man="1"/>
    <brk id="534" max="16383" man="1"/>
    <brk id="555" max="16383" man="1"/>
    <brk id="644" max="16383" man="1"/>
    <brk id="6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GODIŠNJI OBRAČUN 2017.</vt:lpstr>
      <vt:lpstr>PRIHODI</vt:lpstr>
      <vt:lpstr>RASHODI-OPĆI DIO</vt:lpstr>
      <vt:lpstr>IZVRŠENJE PREMA IZVORIMA</vt:lpstr>
      <vt:lpstr>FUNKCIJSKA KLASIFIKACIJA</vt:lpstr>
      <vt:lpstr>ORGANIZACIJSKA KLASIFIKACIJA</vt:lpstr>
      <vt:lpstr>RASHODI POSEBNI DIO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2018-08-31T08:27:21Z</cp:lastPrinted>
  <dcterms:created xsi:type="dcterms:W3CDTF">2016-10-25T11:22:17Z</dcterms:created>
  <dcterms:modified xsi:type="dcterms:W3CDTF">2018-09-13T09:29:08Z</dcterms:modified>
</cp:coreProperties>
</file>